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9660" windowHeight="5490" activeTab="1"/>
  </bookViews>
  <sheets>
    <sheet name="Constants" sheetId="2" r:id="rId1"/>
    <sheet name="EnvProdData" sheetId="5" r:id="rId2"/>
  </sheets>
  <definedNames>
    <definedName name="_Bavg">Constants!$H$7</definedName>
    <definedName name="_BtoWh">Constants!$D$7</definedName>
    <definedName name="_JinB">Constants!$D$6</definedName>
    <definedName name="_jtoWh">Constants!$D$8</definedName>
    <definedName name="_kWhCost">Constants!$H$6</definedName>
    <definedName name="_Whavg">Constants!$H$8</definedName>
    <definedName name="_xlnm.Print_Area" localSheetId="0">Constants!$A$1:$J$37</definedName>
    <definedName name="_xlnm.Print_Area" localSheetId="1">EnvProdData!$A$2:$T$53</definedName>
  </definedNames>
  <calcPr calcId="125725"/>
</workbook>
</file>

<file path=xl/calcChain.xml><?xml version="1.0" encoding="utf-8"?>
<calcChain xmlns="http://schemas.openxmlformats.org/spreadsheetml/2006/main">
  <c r="J44" i="5"/>
  <c r="L43" s="1"/>
  <c r="J42"/>
  <c r="D8" i="2"/>
  <c r="R10" i="5"/>
  <c r="H8" i="2"/>
  <c r="P10" i="5" s="1"/>
  <c r="L42" l="1"/>
  <c r="B24"/>
  <c r="I25" s="1"/>
  <c r="P34" l="1"/>
  <c r="Q44"/>
  <c r="L44"/>
  <c r="O43" s="1"/>
  <c r="J27"/>
  <c r="L26" s="1"/>
  <c r="L25" s="1"/>
  <c r="Q27" s="1"/>
  <c r="Q42" l="1"/>
  <c r="O42"/>
  <c r="Q43" s="1"/>
  <c r="P32"/>
  <c r="L27"/>
  <c r="O26" s="1"/>
  <c r="P17"/>
  <c r="O25" l="1"/>
  <c r="Q26" s="1"/>
  <c r="Q25"/>
  <c r="P15"/>
</calcChain>
</file>

<file path=xl/comments1.xml><?xml version="1.0" encoding="utf-8"?>
<comments xmlns="http://schemas.openxmlformats.org/spreadsheetml/2006/main">
  <authors>
    <author>Phil Henshaw</author>
  </authors>
  <commentList>
    <comment ref="H6" authorId="0">
      <text>
        <r>
          <rPr>
            <b/>
            <sz val="8"/>
            <color indexed="81"/>
            <rFont val="Tahoma"/>
            <family val="2"/>
          </rPr>
          <t>Phil Henshaw:</t>
        </r>
        <r>
          <rPr>
            <sz val="8"/>
            <color indexed="81"/>
            <rFont val="Tahoma"/>
            <family val="2"/>
          </rPr>
          <t xml:space="preserve">
Con Ed NYC 2009
</t>
        </r>
      </text>
    </comment>
  </commentList>
</comments>
</file>

<file path=xl/sharedStrings.xml><?xml version="1.0" encoding="utf-8"?>
<sst xmlns="http://schemas.openxmlformats.org/spreadsheetml/2006/main" count="98" uniqueCount="70">
  <si>
    <t xml:space="preserve"> Btu = </t>
  </si>
  <si>
    <t>watthour</t>
  </si>
  <si>
    <t xml:space="preserve">Btu = </t>
  </si>
  <si>
    <t xml:space="preserve"> joule</t>
  </si>
  <si>
    <t>http://www.environdec.com/images/declpic/declpic195.jpg</t>
  </si>
  <si>
    <t>http://www.environdec.com/pageID.asp?id=130&amp;menu=4,14,0&amp;epdId=195</t>
  </si>
  <si>
    <t>wheat</t>
  </si>
  <si>
    <t>Mj/500g</t>
  </si>
  <si>
    <t>Spatetti #5</t>
  </si>
  <si>
    <t>semolina</t>
  </si>
  <si>
    <t>pasta making</t>
  </si>
  <si>
    <t>package</t>
  </si>
  <si>
    <t>transport</t>
  </si>
  <si>
    <t xml:space="preserve">cooking </t>
  </si>
  <si>
    <t>subtot</t>
  </si>
  <si>
    <t>http://www.environdec.com/pageID.asp?id=130&amp;menu=4,14,0&amp;epdId=193</t>
  </si>
  <si>
    <t>http://www.environdec.com/reg/epde174.pdf</t>
  </si>
  <si>
    <t xml:space="preserve"> 29.7888 kg</t>
  </si>
  <si>
    <t xml:space="preserve"> 0.4466 kg</t>
  </si>
  <si>
    <t xml:space="preserve"> 624.3764 MJ</t>
  </si>
  <si>
    <t>8.556×10-6 kg</t>
  </si>
  <si>
    <t xml:space="preserve"> 2.363×10-3 kg</t>
  </si>
  <si>
    <t xml:space="preserve"> 0.03517kg</t>
  </si>
  <si>
    <t>btu/$</t>
  </si>
  <si>
    <t>http://www.12volt-travel.com/154-inch-wide-tft-lcd-raw-panel-module-p-7652.html?zenid=306fd94d6d686d173144679de8406938</t>
  </si>
  <si>
    <t>Btu Avg =</t>
  </si>
  <si>
    <t>Wh Avg =</t>
  </si>
  <si>
    <t>joule =</t>
  </si>
  <si>
    <t>avg kWh/$</t>
  </si>
  <si>
    <t>avg btu/$</t>
  </si>
  <si>
    <t>LCA energy</t>
  </si>
  <si>
    <t>Electronics - Flat Panel Display</t>
  </si>
  <si>
    <t>http://www.tetrapak.com/us/Documents/pack_A3-Flex_2190en_1low.pdf</t>
  </si>
  <si>
    <t>Packaging machine</t>
  </si>
  <si>
    <t>http://www.environdec.com/reg/e_epd101.pdf</t>
  </si>
  <si>
    <t>http://www.tetrapak.com/products_and_services/filling_machines/tetra_pak_a3_flex/pages/default.aspx</t>
  </si>
  <si>
    <t>http://www.environdec.com/pageId.asp?id=100</t>
  </si>
  <si>
    <t>Wh commerce</t>
  </si>
  <si>
    <t>Wh tot</t>
  </si>
  <si>
    <t>Wh/$</t>
  </si>
  <si>
    <t>of avg Wh/$</t>
  </si>
  <si>
    <t>of avg btu/$</t>
  </si>
  <si>
    <t>Quantity</t>
  </si>
  <si>
    <t>Retail</t>
  </si>
  <si>
    <t>Global warming (CO2 equivalent)</t>
  </si>
  <si>
    <t>Eutrophication (P2O5 )</t>
  </si>
  <si>
    <t>Summer smog (POCP ethylene)</t>
  </si>
  <si>
    <t xml:space="preserve">Ozone depletion (CFC-11) </t>
  </si>
  <si>
    <t>Energy use (oil)</t>
  </si>
  <si>
    <t>Acidification (SO2)</t>
  </si>
  <si>
    <t>cost kWh =</t>
  </si>
  <si>
    <t>Barilla #5 Spaghetti</t>
  </si>
  <si>
    <t>LCA</t>
  </si>
  <si>
    <t>Total</t>
  </si>
  <si>
    <t>purchase</t>
  </si>
  <si>
    <t>use</t>
  </si>
  <si>
    <t>total</t>
  </si>
  <si>
    <t>Purchase &amp; Use</t>
  </si>
  <si>
    <t>Total Watt hr</t>
  </si>
  <si>
    <t>Data from mfg. submitted EPD's,  "Environmental Product Declarations"  - an international product compliance record system</t>
  </si>
  <si>
    <t>Intensity Energy/$</t>
  </si>
  <si>
    <t>compared to average</t>
  </si>
  <si>
    <t>LCA Est</t>
  </si>
  <si>
    <t>LCA MJ</t>
  </si>
  <si>
    <t>Wh LCA + Est.</t>
  </si>
  <si>
    <t>LCA /commerce</t>
  </si>
  <si>
    <t xml:space="preserve"> </t>
  </si>
  <si>
    <t>of Wh/$</t>
  </si>
  <si>
    <t xml:space="preserve">             </t>
  </si>
  <si>
    <t>Information on other sources of price and LCA data for the same thing is needed.</t>
  </si>
</sst>
</file>

<file path=xl/styles.xml><?xml version="1.0" encoding="utf-8"?>
<styleSheet xmlns="http://schemas.openxmlformats.org/spreadsheetml/2006/main">
  <numFmts count="5">
    <numFmt numFmtId="6" formatCode="&quot;$&quot;#,##0_);[Red]\(&quot;$&quot;#,##0\)"/>
    <numFmt numFmtId="164" formatCode="&quot;$&quot;#,##0.000_);[Red]\(&quot;$&quot;#,##0.000\)"/>
    <numFmt numFmtId="165" formatCode="&quot;$&quot;#,##0.00"/>
    <numFmt numFmtId="166" formatCode="0.0%"/>
    <numFmt numFmtId="167" formatCode="0.000"/>
  </numFmts>
  <fonts count="16">
    <font>
      <sz val="10"/>
      <name val="Arial"/>
    </font>
    <font>
      <sz val="10"/>
      <name val="Arial"/>
      <family val="2"/>
    </font>
    <font>
      <sz val="10"/>
      <name val="Verdana"/>
      <family val="2"/>
    </font>
    <font>
      <i/>
      <sz val="10"/>
      <name val="Verdana"/>
      <family val="2"/>
    </font>
    <font>
      <sz val="10"/>
      <name val="Arial"/>
      <family val="2"/>
    </font>
    <font>
      <u/>
      <sz val="10"/>
      <name val="Arial"/>
      <family val="2"/>
    </font>
    <font>
      <u/>
      <sz val="10"/>
      <color theme="10"/>
      <name val="Arial"/>
      <family val="2"/>
    </font>
    <font>
      <sz val="14"/>
      <color rgb="FF990000"/>
      <name val="Arial"/>
      <family val="2"/>
    </font>
    <font>
      <sz val="10"/>
      <color rgb="FF000000"/>
      <name val="Arial"/>
      <family val="2"/>
    </font>
    <font>
      <sz val="12"/>
      <name val="Arial"/>
      <family val="2"/>
    </font>
    <font>
      <b/>
      <sz val="16"/>
      <name val="Arial"/>
      <family val="2"/>
    </font>
    <font>
      <sz val="9"/>
      <color rgb="FF353434"/>
      <name val="Arial"/>
      <family val="2"/>
    </font>
    <font>
      <sz val="20"/>
      <name val="Arial"/>
      <family val="2"/>
    </font>
    <font>
      <sz val="8"/>
      <color indexed="81"/>
      <name val="Tahoma"/>
      <family val="2"/>
    </font>
    <font>
      <b/>
      <sz val="8"/>
      <color indexed="81"/>
      <name val="Tahoma"/>
      <family val="2"/>
    </font>
    <font>
      <sz val="18"/>
      <name val="Arial"/>
      <family val="2"/>
    </font>
  </fonts>
  <fills count="6">
    <fill>
      <patternFill patternType="none"/>
    </fill>
    <fill>
      <patternFill patternType="gray125"/>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theme="2" tint="-9.9978637043366805E-2"/>
        <bgColor indexed="64"/>
      </patternFill>
    </fill>
  </fills>
  <borders count="2">
    <border>
      <left/>
      <right/>
      <top/>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95">
    <xf numFmtId="0" fontId="0" fillId="0" borderId="0" xfId="0"/>
    <xf numFmtId="0" fontId="4" fillId="0" borderId="0" xfId="0" applyFont="1"/>
    <xf numFmtId="0" fontId="6" fillId="0" borderId="0" xfId="1" applyAlignment="1" applyProtection="1"/>
    <xf numFmtId="0" fontId="7" fillId="0" borderId="0" xfId="0" applyFont="1" applyAlignment="1"/>
    <xf numFmtId="0" fontId="8" fillId="0" borderId="0" xfId="0" applyFont="1"/>
    <xf numFmtId="0" fontId="2" fillId="2" borderId="0" xfId="0" applyFont="1" applyFill="1" applyBorder="1" applyAlignment="1">
      <alignment wrapText="1"/>
    </xf>
    <xf numFmtId="6" fontId="0" fillId="0" borderId="0" xfId="0" applyNumberFormat="1"/>
    <xf numFmtId="0" fontId="5" fillId="0" borderId="0" xfId="0" applyFont="1"/>
    <xf numFmtId="0" fontId="1" fillId="0" borderId="0" xfId="0" applyFont="1"/>
    <xf numFmtId="0" fontId="1" fillId="0" borderId="0" xfId="0" applyFont="1" applyAlignment="1">
      <alignment horizontal="right"/>
    </xf>
    <xf numFmtId="3" fontId="0" fillId="0" borderId="0" xfId="0" applyNumberFormat="1" applyFill="1"/>
    <xf numFmtId="165" fontId="0" fillId="0" borderId="0" xfId="0" applyNumberFormat="1"/>
    <xf numFmtId="0" fontId="1" fillId="0" borderId="1" xfId="0" applyFont="1" applyBorder="1"/>
    <xf numFmtId="4" fontId="2" fillId="2" borderId="0" xfId="0" applyNumberFormat="1" applyFont="1" applyFill="1" applyBorder="1" applyAlignment="1">
      <alignment wrapText="1"/>
    </xf>
    <xf numFmtId="0" fontId="1" fillId="0" borderId="0" xfId="0" applyFont="1" applyFill="1"/>
    <xf numFmtId="0" fontId="0" fillId="0" borderId="0" xfId="0" applyFill="1"/>
    <xf numFmtId="0" fontId="2" fillId="3" borderId="0" xfId="0" applyFont="1" applyFill="1" applyBorder="1" applyAlignment="1">
      <alignment wrapText="1"/>
    </xf>
    <xf numFmtId="0" fontId="9" fillId="0" borderId="0" xfId="0" applyFont="1"/>
    <xf numFmtId="0" fontId="0" fillId="0" borderId="0" xfId="0" applyBorder="1"/>
    <xf numFmtId="0" fontId="1" fillId="0" borderId="0" xfId="0" applyFont="1" applyBorder="1" applyAlignment="1">
      <alignment horizontal="left"/>
    </xf>
    <xf numFmtId="3" fontId="0" fillId="0" borderId="0" xfId="0" applyNumberFormat="1" applyBorder="1"/>
    <xf numFmtId="0" fontId="1" fillId="0" borderId="1" xfId="0" applyFont="1" applyBorder="1" applyAlignment="1">
      <alignment horizontal="left"/>
    </xf>
    <xf numFmtId="166" fontId="0" fillId="0" borderId="1" xfId="0" applyNumberFormat="1" applyBorder="1" applyAlignment="1">
      <alignment horizontal="right"/>
    </xf>
    <xf numFmtId="0" fontId="1" fillId="0" borderId="0" xfId="0" applyFont="1" applyBorder="1"/>
    <xf numFmtId="3" fontId="0" fillId="0" borderId="0" xfId="0" applyNumberFormat="1" applyFill="1" applyBorder="1"/>
    <xf numFmtId="0" fontId="10" fillId="0" borderId="0" xfId="0" applyFont="1"/>
    <xf numFmtId="0" fontId="11" fillId="0" borderId="0" xfId="0" applyFont="1"/>
    <xf numFmtId="165" fontId="0" fillId="0" borderId="1" xfId="0" applyNumberFormat="1" applyBorder="1"/>
    <xf numFmtId="0" fontId="2" fillId="0" borderId="0" xfId="0" applyFont="1" applyFill="1" applyBorder="1" applyAlignment="1">
      <alignment wrapText="1"/>
    </xf>
    <xf numFmtId="1" fontId="0" fillId="0" borderId="0" xfId="0" applyNumberFormat="1"/>
    <xf numFmtId="0" fontId="1" fillId="0" borderId="0" xfId="0" applyFont="1" applyFill="1" applyBorder="1"/>
    <xf numFmtId="1" fontId="0" fillId="0" borderId="1" xfId="0" applyNumberFormat="1" applyBorder="1"/>
    <xf numFmtId="0" fontId="1" fillId="0" borderId="0" xfId="0" applyFont="1" applyAlignment="1">
      <alignment horizontal="center"/>
    </xf>
    <xf numFmtId="6" fontId="0" fillId="0" borderId="0" xfId="0" applyNumberFormat="1" applyAlignment="1">
      <alignment horizontal="left"/>
    </xf>
    <xf numFmtId="165" fontId="0" fillId="0" borderId="0" xfId="0" applyNumberFormat="1" applyAlignment="1">
      <alignment horizontal="left"/>
    </xf>
    <xf numFmtId="0" fontId="0" fillId="0" borderId="0" xfId="0" applyAlignment="1">
      <alignment horizontal="left"/>
    </xf>
    <xf numFmtId="0" fontId="0" fillId="0" borderId="0" xfId="0" applyFill="1" applyBorder="1"/>
    <xf numFmtId="0" fontId="4" fillId="0" borderId="0" xfId="0" applyFont="1" applyFill="1" applyBorder="1"/>
    <xf numFmtId="0" fontId="6" fillId="0" borderId="0" xfId="1" applyFill="1" applyBorder="1" applyAlignment="1" applyProtection="1">
      <alignment horizontal="center" vertical="center" wrapText="1"/>
    </xf>
    <xf numFmtId="0" fontId="3" fillId="0" borderId="0" xfId="0" applyFont="1" applyFill="1" applyBorder="1" applyAlignment="1">
      <alignment wrapText="1"/>
    </xf>
    <xf numFmtId="0" fontId="6" fillId="0" borderId="0" xfId="1" applyFill="1" applyBorder="1" applyAlignment="1" applyProtection="1">
      <alignment horizontal="center" vertical="center"/>
    </xf>
    <xf numFmtId="0" fontId="0" fillId="0" borderId="0" xfId="0" applyAlignment="1">
      <alignment horizontal="right"/>
    </xf>
    <xf numFmtId="0" fontId="4" fillId="0" borderId="0" xfId="0" applyFont="1" applyFill="1" applyBorder="1" applyAlignment="1">
      <alignment horizontal="right"/>
    </xf>
    <xf numFmtId="0" fontId="6" fillId="0" borderId="0" xfId="1" applyFill="1" applyBorder="1" applyAlignment="1" applyProtection="1">
      <alignment horizontal="right" vertical="center"/>
    </xf>
    <xf numFmtId="0" fontId="4" fillId="0" borderId="0" xfId="0" applyFont="1" applyAlignment="1">
      <alignment horizontal="right"/>
    </xf>
    <xf numFmtId="0" fontId="2" fillId="0" borderId="0" xfId="0" applyFont="1" applyFill="1" applyBorder="1" applyAlignment="1">
      <alignment horizontal="right" wrapText="1"/>
    </xf>
    <xf numFmtId="0" fontId="0" fillId="0" borderId="0" xfId="0" applyFill="1" applyBorder="1" applyAlignment="1">
      <alignment horizontal="right"/>
    </xf>
    <xf numFmtId="0" fontId="3" fillId="0" borderId="0" xfId="0" applyFont="1" applyFill="1" applyBorder="1" applyAlignment="1">
      <alignment horizontal="right" wrapText="1"/>
    </xf>
    <xf numFmtId="0" fontId="0" fillId="0" borderId="0" xfId="0" applyFill="1" applyBorder="1" applyAlignment="1">
      <alignment horizontal="left"/>
    </xf>
    <xf numFmtId="0" fontId="6" fillId="0" borderId="0" xfId="1" applyFill="1" applyBorder="1" applyAlignment="1" applyProtection="1">
      <alignment horizontal="left" vertical="center" wrapText="1"/>
    </xf>
    <xf numFmtId="0" fontId="4" fillId="0" borderId="0" xfId="0" applyFont="1" applyAlignment="1">
      <alignment horizontal="left"/>
    </xf>
    <xf numFmtId="0" fontId="2" fillId="0" borderId="0" xfId="0" applyFont="1" applyFill="1" applyBorder="1" applyAlignment="1">
      <alignment horizontal="left" wrapText="1"/>
    </xf>
    <xf numFmtId="0" fontId="3" fillId="0" borderId="0" xfId="0" applyFont="1" applyFill="1" applyBorder="1" applyAlignment="1">
      <alignment horizontal="left" wrapText="1"/>
    </xf>
    <xf numFmtId="0" fontId="6" fillId="0" borderId="0" xfId="1" applyFill="1" applyBorder="1" applyAlignment="1" applyProtection="1">
      <alignment horizontal="right" vertical="center" wrapText="1"/>
    </xf>
    <xf numFmtId="164" fontId="0" fillId="0" borderId="0" xfId="0" applyNumberFormat="1" applyAlignment="1">
      <alignment horizontal="left"/>
    </xf>
    <xf numFmtId="0" fontId="1" fillId="0" borderId="0" xfId="0" applyFont="1" applyAlignment="1">
      <alignment horizontal="center"/>
    </xf>
    <xf numFmtId="0" fontId="0" fillId="0" borderId="0" xfId="0" applyBorder="1" applyAlignment="1">
      <alignment horizontal="center"/>
    </xf>
    <xf numFmtId="167" fontId="2" fillId="3" borderId="0" xfId="0" applyNumberFormat="1" applyFont="1" applyFill="1" applyBorder="1" applyAlignment="1">
      <alignment wrapText="1"/>
    </xf>
    <xf numFmtId="165" fontId="0" fillId="0" borderId="0" xfId="0" applyNumberFormat="1" applyBorder="1"/>
    <xf numFmtId="0" fontId="0" fillId="4" borderId="0" xfId="0" applyFill="1" applyBorder="1"/>
    <xf numFmtId="0" fontId="1" fillId="4" borderId="0" xfId="0" applyFont="1" applyFill="1" applyBorder="1"/>
    <xf numFmtId="3" fontId="0" fillId="4" borderId="0" xfId="0" applyNumberFormat="1" applyFill="1" applyBorder="1"/>
    <xf numFmtId="166" fontId="0" fillId="4" borderId="0" xfId="0" applyNumberFormat="1" applyFill="1" applyBorder="1" applyAlignment="1">
      <alignment horizontal="right"/>
    </xf>
    <xf numFmtId="0" fontId="1" fillId="4" borderId="0" xfId="0" applyFont="1" applyFill="1" applyBorder="1" applyAlignment="1">
      <alignment horizontal="left"/>
    </xf>
    <xf numFmtId="166" fontId="0" fillId="3" borderId="0" xfId="0" applyNumberFormat="1" applyFill="1" applyBorder="1" applyAlignment="1">
      <alignment horizontal="right"/>
    </xf>
    <xf numFmtId="166" fontId="0" fillId="0" borderId="0" xfId="0" applyNumberFormat="1" applyBorder="1" applyAlignment="1">
      <alignment horizontal="right"/>
    </xf>
    <xf numFmtId="166" fontId="0" fillId="0" borderId="0" xfId="0" applyNumberFormat="1"/>
    <xf numFmtId="0" fontId="1" fillId="0" borderId="0" xfId="0" applyFont="1" applyBorder="1" applyAlignment="1">
      <alignment horizontal="center"/>
    </xf>
    <xf numFmtId="0" fontId="1" fillId="4" borderId="0" xfId="0" applyFont="1" applyFill="1" applyBorder="1" applyAlignment="1">
      <alignment horizontal="center"/>
    </xf>
    <xf numFmtId="0" fontId="0" fillId="4" borderId="0" xfId="0" applyFill="1" applyBorder="1" applyAlignment="1">
      <alignment horizontal="center"/>
    </xf>
    <xf numFmtId="165" fontId="0" fillId="0" borderId="0" xfId="0" applyNumberFormat="1" applyAlignment="1">
      <alignment horizontal="right"/>
    </xf>
    <xf numFmtId="4" fontId="2" fillId="2" borderId="1" xfId="0" applyNumberFormat="1" applyFont="1" applyFill="1" applyBorder="1" applyAlignment="1">
      <alignment wrapText="1"/>
    </xf>
    <xf numFmtId="0" fontId="9" fillId="0" borderId="0" xfId="0" applyFont="1" applyBorder="1"/>
    <xf numFmtId="165" fontId="0" fillId="0" borderId="0" xfId="0" applyNumberFormat="1" applyBorder="1" applyAlignment="1">
      <alignment horizontal="left"/>
    </xf>
    <xf numFmtId="0" fontId="1" fillId="0" borderId="0" xfId="0" applyFont="1" applyBorder="1" applyAlignment="1">
      <alignment horizontal="right"/>
    </xf>
    <xf numFmtId="0" fontId="0" fillId="0" borderId="0" xfId="0" applyBorder="1" applyAlignment="1">
      <alignment horizontal="left"/>
    </xf>
    <xf numFmtId="1" fontId="0" fillId="0" borderId="0" xfId="0" applyNumberFormat="1" applyBorder="1"/>
    <xf numFmtId="0" fontId="2" fillId="4" borderId="0" xfId="0" applyFont="1" applyFill="1" applyBorder="1" applyAlignment="1">
      <alignment wrapText="1"/>
    </xf>
    <xf numFmtId="0" fontId="6" fillId="0" borderId="0" xfId="1" applyFill="1" applyBorder="1" applyAlignment="1" applyProtection="1">
      <alignment horizontal="center" vertical="center" wrapText="1"/>
    </xf>
    <xf numFmtId="0" fontId="6" fillId="0" borderId="0" xfId="1" applyFill="1" applyBorder="1" applyAlignment="1" applyProtection="1">
      <alignment horizontal="right" vertical="center" wrapText="1"/>
    </xf>
    <xf numFmtId="0" fontId="1" fillId="0" borderId="0" xfId="0" applyFont="1" applyBorder="1" applyAlignment="1">
      <alignment horizontal="center"/>
    </xf>
    <xf numFmtId="0" fontId="0" fillId="0" borderId="0" xfId="0" applyBorder="1" applyAlignment="1">
      <alignment horizontal="center"/>
    </xf>
    <xf numFmtId="0" fontId="15" fillId="0" borderId="0" xfId="0" applyFont="1" applyAlignment="1"/>
    <xf numFmtId="0" fontId="15" fillId="0" borderId="0" xfId="0" applyFont="1" applyBorder="1" applyAlignment="1"/>
    <xf numFmtId="166" fontId="12" fillId="3" borderId="0" xfId="0" applyNumberFormat="1" applyFont="1" applyFill="1" applyAlignment="1"/>
    <xf numFmtId="0" fontId="12" fillId="3" borderId="0" xfId="0" applyFont="1" applyFill="1" applyAlignment="1"/>
    <xf numFmtId="0" fontId="0" fillId="0" borderId="0" xfId="0" applyAlignment="1"/>
    <xf numFmtId="0" fontId="1" fillId="0" borderId="0" xfId="0" applyFont="1" applyAlignment="1">
      <alignment horizontal="center"/>
    </xf>
    <xf numFmtId="0" fontId="0" fillId="0" borderId="0" xfId="0" applyAlignment="1">
      <alignment horizontal="center"/>
    </xf>
    <xf numFmtId="166" fontId="12" fillId="3" borderId="0" xfId="0" applyNumberFormat="1" applyFont="1" applyFill="1" applyBorder="1" applyAlignment="1"/>
    <xf numFmtId="0" fontId="12" fillId="3" borderId="0" xfId="0" applyFont="1" applyFill="1" applyBorder="1" applyAlignment="1"/>
    <xf numFmtId="0" fontId="0" fillId="0" borderId="0" xfId="0" applyBorder="1" applyAlignment="1"/>
    <xf numFmtId="0" fontId="1" fillId="0" borderId="0" xfId="0" applyFont="1" applyAlignment="1"/>
    <xf numFmtId="0" fontId="5" fillId="5" borderId="0" xfId="0" applyFont="1" applyFill="1"/>
    <xf numFmtId="0" fontId="0" fillId="5" borderId="0" xfId="0" applyFill="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457200</xdr:colOff>
      <xdr:row>14</xdr:row>
      <xdr:rowOff>41672</xdr:rowOff>
    </xdr:from>
    <xdr:to>
      <xdr:col>11</xdr:col>
      <xdr:colOff>229312</xdr:colOff>
      <xdr:row>18</xdr:row>
      <xdr:rowOff>2930</xdr:rowOff>
    </xdr:to>
    <xdr:pic>
      <xdr:nvPicPr>
        <xdr:cNvPr id="2" name="Picture 1" descr="declpic195.jpg"/>
        <xdr:cNvPicPr>
          <a:picLocks noChangeAspect="1"/>
        </xdr:cNvPicPr>
      </xdr:nvPicPr>
      <xdr:blipFill>
        <a:blip xmlns:r="http://schemas.openxmlformats.org/officeDocument/2006/relationships" r:embed="rId1" cstate="print"/>
        <a:stretch>
          <a:fillRect/>
        </a:stretch>
      </xdr:blipFill>
      <xdr:spPr>
        <a:xfrm>
          <a:off x="4702629" y="1892243"/>
          <a:ext cx="2389414" cy="805492"/>
        </a:xfrm>
        <a:prstGeom prst="rect">
          <a:avLst/>
        </a:prstGeom>
      </xdr:spPr>
    </xdr:pic>
    <xdr:clientData/>
  </xdr:twoCellAnchor>
  <xdr:twoCellAnchor editAs="oneCell">
    <xdr:from>
      <xdr:col>7</xdr:col>
      <xdr:colOff>319927</xdr:colOff>
      <xdr:row>27</xdr:row>
      <xdr:rowOff>115956</xdr:rowOff>
    </xdr:from>
    <xdr:to>
      <xdr:col>11</xdr:col>
      <xdr:colOff>87965</xdr:colOff>
      <xdr:row>36</xdr:row>
      <xdr:rowOff>175532</xdr:rowOff>
    </xdr:to>
    <xdr:pic>
      <xdr:nvPicPr>
        <xdr:cNvPr id="3" name="Picture 2" descr="b4e61e210f65c2a02df2b07cea5ffa6b.image.250x207.jpg"/>
        <xdr:cNvPicPr>
          <a:picLocks noChangeAspect="1"/>
        </xdr:cNvPicPr>
      </xdr:nvPicPr>
      <xdr:blipFill>
        <a:blip xmlns:r="http://schemas.openxmlformats.org/officeDocument/2006/relationships" r:embed="rId2" cstate="print"/>
        <a:stretch>
          <a:fillRect/>
        </a:stretch>
      </xdr:blipFill>
      <xdr:spPr>
        <a:xfrm>
          <a:off x="4568905" y="5093804"/>
          <a:ext cx="2352212" cy="1856902"/>
        </a:xfrm>
        <a:prstGeom prst="rect">
          <a:avLst/>
        </a:prstGeom>
      </xdr:spPr>
    </xdr:pic>
    <xdr:clientData/>
  </xdr:twoCellAnchor>
  <xdr:twoCellAnchor editAs="oneCell">
    <xdr:from>
      <xdr:col>6</xdr:col>
      <xdr:colOff>600075</xdr:colOff>
      <xdr:row>57</xdr:row>
      <xdr:rowOff>85725</xdr:rowOff>
    </xdr:from>
    <xdr:to>
      <xdr:col>11</xdr:col>
      <xdr:colOff>614963</xdr:colOff>
      <xdr:row>75</xdr:row>
      <xdr:rowOff>97069</xdr:rowOff>
    </xdr:to>
    <xdr:pic>
      <xdr:nvPicPr>
        <xdr:cNvPr id="1038" name="Picture 14"/>
        <xdr:cNvPicPr>
          <a:picLocks noChangeAspect="1" noChangeArrowheads="1"/>
        </xdr:cNvPicPr>
      </xdr:nvPicPr>
      <xdr:blipFill>
        <a:blip xmlns:r="http://schemas.openxmlformats.org/officeDocument/2006/relationships" r:embed="rId3" cstate="print"/>
        <a:srcRect/>
        <a:stretch>
          <a:fillRect/>
        </a:stretch>
      </xdr:blipFill>
      <xdr:spPr bwMode="auto">
        <a:xfrm>
          <a:off x="4867275" y="9258300"/>
          <a:ext cx="3227615" cy="3031886"/>
        </a:xfrm>
        <a:prstGeom prst="rect">
          <a:avLst/>
        </a:prstGeom>
        <a:noFill/>
      </xdr:spPr>
    </xdr:pic>
    <xdr:clientData/>
  </xdr:twoCellAnchor>
  <xdr:twoCellAnchor>
    <xdr:from>
      <xdr:col>12</xdr:col>
      <xdr:colOff>495860</xdr:colOff>
      <xdr:row>58</xdr:row>
      <xdr:rowOff>245970</xdr:rowOff>
    </xdr:from>
    <xdr:to>
      <xdr:col>19</xdr:col>
      <xdr:colOff>476810</xdr:colOff>
      <xdr:row>71</xdr:row>
      <xdr:rowOff>78442</xdr:rowOff>
    </xdr:to>
    <xdr:sp macro="" textlink="">
      <xdr:nvSpPr>
        <xdr:cNvPr id="8" name="TextBox 7"/>
        <xdr:cNvSpPr txBox="1"/>
      </xdr:nvSpPr>
      <xdr:spPr>
        <a:xfrm>
          <a:off x="7600389" y="9546852"/>
          <a:ext cx="4306421" cy="19727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a:solidFill>
                <a:schemeClr val="dk1"/>
              </a:solidFill>
              <a:latin typeface="+mn-lt"/>
              <a:ea typeface="+mn-ea"/>
              <a:cs typeface="+mn-cs"/>
            </a:rPr>
            <a:t>email</a:t>
          </a:r>
          <a:r>
            <a:rPr lang="en-US" sz="1100" b="0" i="0" baseline="0">
              <a:solidFill>
                <a:schemeClr val="dk1"/>
              </a:solidFill>
              <a:latin typeface="+mn-lt"/>
              <a:ea typeface="+mn-ea"/>
              <a:cs typeface="+mn-cs"/>
            </a:rPr>
            <a:t> to Environ Dept. - 12/12/09 </a:t>
          </a:r>
          <a:r>
            <a:rPr lang="en-US" sz="1100" b="0" i="0">
              <a:solidFill>
                <a:schemeClr val="dk1"/>
              </a:solidFill>
              <a:latin typeface="+mn-lt"/>
              <a:ea typeface="+mn-ea"/>
              <a:cs typeface="+mn-cs"/>
            </a:rPr>
            <a:t>I'm a sustainability scientist doing research on LCA metrics. I have a your EPD for the TeraPak3 - http://www.environdec.com/reg/e_epd101.pdf. I'm wondering, can you give me a cost for the system to which the EPD was prepared, and confirm whether it was as delivered or as manufactured? To extend LCA metrics to the whole system using the equipment I'm researching how to combine econometric and material metrics. I'd appreciate your help. Thanks.  12/12/09</a:t>
          </a:r>
          <a:endParaRPr lang="en-US" sz="1100"/>
        </a:p>
      </xdr:txBody>
    </xdr:sp>
    <xdr:clientData/>
  </xdr:twoCellAnchor>
  <xdr:twoCellAnchor>
    <xdr:from>
      <xdr:col>0</xdr:col>
      <xdr:colOff>31937</xdr:colOff>
      <xdr:row>1</xdr:row>
      <xdr:rowOff>35859</xdr:rowOff>
    </xdr:from>
    <xdr:to>
      <xdr:col>14</xdr:col>
      <xdr:colOff>146237</xdr:colOff>
      <xdr:row>10</xdr:row>
      <xdr:rowOff>67235</xdr:rowOff>
    </xdr:to>
    <xdr:sp macro="" textlink="">
      <xdr:nvSpPr>
        <xdr:cNvPr id="6" name="TextBox 5"/>
        <xdr:cNvSpPr txBox="1"/>
      </xdr:nvSpPr>
      <xdr:spPr>
        <a:xfrm>
          <a:off x="31937" y="192741"/>
          <a:ext cx="8866094" cy="1443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rtlCol="0" anchor="t"/>
        <a:lstStyle/>
        <a:p>
          <a:pPr algn="ctr"/>
          <a:r>
            <a:rPr lang="en-US" sz="1400" b="1"/>
            <a:t>Combining </a:t>
          </a:r>
          <a:r>
            <a:rPr lang="en-US" sz="1400" b="1" baseline="0"/>
            <a:t>measured energy uses and cost estimated  energy uses</a:t>
          </a:r>
        </a:p>
        <a:p>
          <a:pPr algn="ctr"/>
          <a:r>
            <a:rPr lang="en-US" sz="1100" b="1" baseline="0"/>
            <a:t> case 1) Accountable fuel uses have been counted:  </a:t>
          </a:r>
          <a:r>
            <a:rPr lang="en-US" sz="1100" b="1" baseline="0">
              <a:solidFill>
                <a:schemeClr val="dk1"/>
              </a:solidFill>
              <a:latin typeface="+mn-lt"/>
              <a:ea typeface="+mn-ea"/>
              <a:cs typeface="+mn-cs"/>
            </a:rPr>
            <a:t> Total  =</a:t>
          </a:r>
          <a:r>
            <a:rPr lang="en-US" sz="1100" b="1">
              <a:solidFill>
                <a:schemeClr val="dk1"/>
              </a:solidFill>
              <a:latin typeface="+mn-lt"/>
              <a:ea typeface="+mn-ea"/>
              <a:cs typeface="+mn-cs"/>
            </a:rPr>
            <a:t>  LCA fuels +  Price*</a:t>
          </a:r>
          <a:r>
            <a:rPr lang="en-US" sz="1100" b="1" baseline="0">
              <a:solidFill>
                <a:schemeClr val="dk1"/>
              </a:solidFill>
              <a:latin typeface="+mn-lt"/>
              <a:ea typeface="+mn-ea"/>
              <a:cs typeface="+mn-cs"/>
            </a:rPr>
            <a:t>Wh/$         case</a:t>
          </a:r>
          <a:r>
            <a:rPr lang="en-US" sz="1100" b="1" baseline="0"/>
            <a:t> 2) they have not :    Total = LCA est. +  Price*Wh/$    </a:t>
          </a:r>
        </a:p>
        <a:p>
          <a:pPr algn="l"/>
          <a:r>
            <a:rPr lang="en-US" sz="1000" b="0" baseline="0"/>
            <a:t>For simplicity this assumes that workers don't buy their own products, and none of the counted fuels used in business will be part of the energy used used with the money paid to the people who operate the technology.    Technology is never paid any money.    So you simply add your best estimate of each.    If there is </a:t>
          </a:r>
          <a:r>
            <a:rPr lang="en-US" sz="1000" b="1" baseline="0"/>
            <a:t>not</a:t>
          </a:r>
          <a:r>
            <a:rPr lang="en-US" sz="1000" b="0" baseline="0"/>
            <a:t> a good LCA accounting of the energy consumed for business technologies then an</a:t>
          </a:r>
          <a:r>
            <a:rPr lang="en-US" sz="1000" b="1" baseline="0"/>
            <a:t> </a:t>
          </a:r>
          <a:r>
            <a:rPr lang="en-US" sz="1100" b="1" baseline="0">
              <a:solidFill>
                <a:schemeClr val="dk1"/>
              </a:solidFill>
              <a:latin typeface="+mn-lt"/>
              <a:ea typeface="+mn-ea"/>
              <a:cs typeface="+mn-cs"/>
            </a:rPr>
            <a:t>LCA </a:t>
          </a:r>
          <a:r>
            <a:rPr lang="en-US" sz="1000" b="1" baseline="0"/>
            <a:t>Est. , </a:t>
          </a:r>
          <a:r>
            <a:rPr lang="en-US" sz="1000" b="0" baseline="0"/>
            <a:t>based on experience, </a:t>
          </a:r>
          <a:r>
            <a:rPr lang="en-US" sz="1100" b="0" baseline="0">
              <a:solidFill>
                <a:schemeClr val="dk1"/>
              </a:solidFill>
              <a:latin typeface="+mn-lt"/>
              <a:ea typeface="+mn-ea"/>
              <a:cs typeface="+mn-cs"/>
            </a:rPr>
            <a:t>would be added</a:t>
          </a:r>
          <a:r>
            <a:rPr lang="en-US" sz="1000" b="0" baseline="0"/>
            <a:t> for the probable fraction.   Here, without the LCA data, the exact </a:t>
          </a:r>
          <a:r>
            <a:rPr lang="en-US" sz="1000" b="1" baseline="0"/>
            <a:t>LCA </a:t>
          </a:r>
          <a:r>
            <a:rPr lang="en-US" sz="1100" b="1" baseline="0">
              <a:solidFill>
                <a:schemeClr val="dk1"/>
              </a:solidFill>
              <a:latin typeface="+mn-lt"/>
              <a:ea typeface="+mn-ea"/>
              <a:cs typeface="+mn-cs"/>
            </a:rPr>
            <a:t>Est. </a:t>
          </a:r>
          <a:r>
            <a:rPr lang="en-US" sz="1000" b="0" baseline="0"/>
            <a:t>would have been 90% or 27% of the average Wh/$ value for the cost.     So, it seems the rule is when there is a high value added by technology use a low LCA Est. factor, or the opposite. These examples suggest the range is from 25% to 100%.  More discussion of why normal personal consumption has abot average energy content is at </a:t>
          </a:r>
          <a:r>
            <a:rPr lang="en-US" sz="1000" b="0" u="sng" baseline="0">
              <a:solidFill>
                <a:srgbClr val="0070C0"/>
              </a:solidFill>
            </a:rPr>
            <a:t>www.synapse9.com/design/dollarshadow.htm</a:t>
          </a:r>
          <a:r>
            <a:rPr lang="en-US" sz="1000" b="0" baseline="0"/>
            <a:t> p.f.henshaw </a:t>
          </a:r>
          <a:r>
            <a:rPr lang="en-US" sz="1000" b="0" u="sng" baseline="0">
              <a:solidFill>
                <a:srgbClr val="0070C0"/>
              </a:solidFill>
            </a:rPr>
            <a:t>www.synapse9.com</a:t>
          </a:r>
          <a:endParaRPr lang="en-US" sz="1000" u="sng">
            <a:solidFill>
              <a:srgbClr val="0070C0"/>
            </a:solidFill>
          </a:endParaRPr>
        </a:p>
      </xdr:txBody>
    </xdr:sp>
    <xdr:clientData/>
  </xdr:twoCellAnchor>
  <xdr:twoCellAnchor>
    <xdr:from>
      <xdr:col>15</xdr:col>
      <xdr:colOff>152400</xdr:colOff>
      <xdr:row>1</xdr:row>
      <xdr:rowOff>152400</xdr:rowOff>
    </xdr:from>
    <xdr:to>
      <xdr:col>19</xdr:col>
      <xdr:colOff>76199</xdr:colOff>
      <xdr:row>7</xdr:row>
      <xdr:rowOff>152400</xdr:rowOff>
    </xdr:to>
    <xdr:grpSp>
      <xdr:nvGrpSpPr>
        <xdr:cNvPr id="20" name="Group 19"/>
        <xdr:cNvGrpSpPr/>
      </xdr:nvGrpSpPr>
      <xdr:grpSpPr>
        <a:xfrm>
          <a:off x="9554135" y="309282"/>
          <a:ext cx="2523564" cy="941294"/>
          <a:chOff x="9515475" y="542925"/>
          <a:chExt cx="2486024" cy="971550"/>
        </a:xfrm>
      </xdr:grpSpPr>
      <xdr:sp macro="" textlink="">
        <xdr:nvSpPr>
          <xdr:cNvPr id="9" name="TextBox 8"/>
          <xdr:cNvSpPr txBox="1"/>
        </xdr:nvSpPr>
        <xdr:spPr>
          <a:xfrm>
            <a:off x="9515475" y="552450"/>
            <a:ext cx="895351" cy="4476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LCA fuels</a:t>
            </a:r>
            <a:r>
              <a:rPr lang="en-US" sz="1100" baseline="0"/>
              <a:t> accounting</a:t>
            </a:r>
            <a:endParaRPr lang="en-US" sz="1100"/>
          </a:p>
        </xdr:txBody>
      </xdr:sp>
      <xdr:sp macro="" textlink="">
        <xdr:nvSpPr>
          <xdr:cNvPr id="10" name="TextBox 9"/>
          <xdr:cNvSpPr txBox="1"/>
        </xdr:nvSpPr>
        <xdr:spPr>
          <a:xfrm>
            <a:off x="10410825" y="542925"/>
            <a:ext cx="1581149" cy="447675"/>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Avg</a:t>
            </a:r>
            <a:r>
              <a:rPr lang="en-US" sz="1100" baseline="0"/>
              <a:t> Fuel use per $</a:t>
            </a:r>
          </a:p>
          <a:p>
            <a:pPr algn="ctr"/>
            <a:r>
              <a:rPr lang="en-US" sz="1100" baseline="0"/>
              <a:t>x total price</a:t>
            </a:r>
            <a:endParaRPr lang="en-US" sz="1100"/>
          </a:p>
        </xdr:txBody>
      </xdr:sp>
      <xdr:sp macro="" textlink="">
        <xdr:nvSpPr>
          <xdr:cNvPr id="16" name="TextBox 15"/>
          <xdr:cNvSpPr txBox="1"/>
        </xdr:nvSpPr>
        <xdr:spPr>
          <a:xfrm>
            <a:off x="10420350" y="1057275"/>
            <a:ext cx="1581149" cy="447675"/>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solidFill>
                  <a:schemeClr val="dk1"/>
                </a:solidFill>
                <a:latin typeface="+mn-lt"/>
                <a:ea typeface="+mn-ea"/>
                <a:cs typeface="+mn-cs"/>
              </a:rPr>
              <a:t>Avg</a:t>
            </a:r>
            <a:r>
              <a:rPr lang="en-US" sz="1100" baseline="0">
                <a:solidFill>
                  <a:schemeClr val="dk1"/>
                </a:solidFill>
                <a:latin typeface="+mn-lt"/>
                <a:ea typeface="+mn-ea"/>
                <a:cs typeface="+mn-cs"/>
              </a:rPr>
              <a:t> Fuel use per $</a:t>
            </a:r>
            <a:endParaRPr lang="en-US"/>
          </a:p>
          <a:p>
            <a:pPr algn="ctr"/>
            <a:r>
              <a:rPr lang="en-US" sz="1100" baseline="0">
                <a:solidFill>
                  <a:schemeClr val="dk1"/>
                </a:solidFill>
                <a:latin typeface="+mn-lt"/>
                <a:ea typeface="+mn-ea"/>
                <a:cs typeface="+mn-cs"/>
              </a:rPr>
              <a:t>x total price</a:t>
            </a:r>
            <a:endParaRPr lang="en-US" sz="1100">
              <a:solidFill>
                <a:schemeClr val="dk1"/>
              </a:solidFill>
              <a:latin typeface="+mn-lt"/>
              <a:ea typeface="+mn-ea"/>
              <a:cs typeface="+mn-cs"/>
            </a:endParaRPr>
          </a:p>
        </xdr:txBody>
      </xdr:sp>
      <xdr:sp macro="" textlink="">
        <xdr:nvSpPr>
          <xdr:cNvPr id="17" name="TextBox 16"/>
          <xdr:cNvSpPr txBox="1"/>
        </xdr:nvSpPr>
        <xdr:spPr>
          <a:xfrm>
            <a:off x="9515475" y="1066800"/>
            <a:ext cx="895351" cy="447675"/>
          </a:xfrm>
          <a:prstGeom prst="rect">
            <a:avLst/>
          </a:prstGeom>
          <a:solidFill>
            <a:schemeClr val="accent6">
              <a:lumMod val="40000"/>
              <a:lumOff val="60000"/>
            </a:schemeClr>
          </a:solidFill>
          <a:ln w="1587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LCA fuels</a:t>
            </a:r>
            <a:r>
              <a:rPr lang="en-US" sz="1100" baseline="0"/>
              <a:t> </a:t>
            </a:r>
            <a:br>
              <a:rPr lang="en-US" sz="1100" baseline="0"/>
            </a:br>
            <a:r>
              <a:rPr lang="en-US" sz="1100" baseline="0"/>
              <a:t>estimate</a:t>
            </a:r>
            <a:endParaRPr lang="en-US" sz="1100"/>
          </a:p>
        </xdr:txBody>
      </xdr:sp>
    </xdr:grpSp>
    <xdr:clientData/>
  </xdr:twoCellAnchor>
  <xdr:twoCellAnchor>
    <xdr:from>
      <xdr:col>0</xdr:col>
      <xdr:colOff>0</xdr:colOff>
      <xdr:row>33</xdr:row>
      <xdr:rowOff>159099</xdr:rowOff>
    </xdr:from>
    <xdr:to>
      <xdr:col>5</xdr:col>
      <xdr:colOff>108858</xdr:colOff>
      <xdr:row>41</xdr:row>
      <xdr:rowOff>106765</xdr:rowOff>
    </xdr:to>
    <xdr:sp macro="" textlink="">
      <xdr:nvSpPr>
        <xdr:cNvPr id="23" name="TextBox 22"/>
        <xdr:cNvSpPr txBox="1"/>
      </xdr:nvSpPr>
      <xdr:spPr>
        <a:xfrm>
          <a:off x="0" y="6704135"/>
          <a:ext cx="3170465" cy="15124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r>
            <a:rPr lang="en-US" sz="1100"/>
            <a:t>This TFT-LCD module (“product”) is suitable for </a:t>
          </a:r>
          <a:r>
            <a:rPr lang="en-US" sz="1100" b="0" i="0" u="none" strike="noStrike">
              <a:solidFill>
                <a:schemeClr val="dk1"/>
              </a:solidFill>
              <a:latin typeface="+mn-lt"/>
              <a:ea typeface="+mn-ea"/>
              <a:cs typeface="+mn-cs"/>
            </a:rPr>
            <a:t>use in the notebook computer application. It</a:t>
          </a:r>
          <a:r>
            <a:rPr lang="en-US"/>
            <a:t>  </a:t>
          </a:r>
          <a:r>
            <a:rPr lang="en-US" sz="1100" b="0" i="0" u="none" strike="noStrike">
              <a:solidFill>
                <a:schemeClr val="dk1"/>
              </a:solidFill>
              <a:latin typeface="+mn-lt"/>
              <a:ea typeface="+mn-ea"/>
              <a:cs typeface="+mn-cs"/>
            </a:rPr>
            <a:t>consists of two glass substrates with a layer of</a:t>
          </a:r>
          <a:r>
            <a:rPr lang="en-US"/>
            <a:t> </a:t>
          </a:r>
          <a:r>
            <a:rPr lang="en-US" sz="1100" b="0" i="0" u="none" strike="noStrike">
              <a:solidFill>
                <a:schemeClr val="dk1"/>
              </a:solidFill>
              <a:latin typeface="+mn-lt"/>
              <a:ea typeface="+mn-ea"/>
              <a:cs typeface="+mn-cs"/>
            </a:rPr>
            <a:t>liquid crystal in between, while a color filter is</a:t>
          </a:r>
          <a:r>
            <a:rPr lang="en-US"/>
            <a:t> </a:t>
          </a:r>
          <a:r>
            <a:rPr lang="en-US" sz="1100" b="0" i="0" u="none" strike="noStrike">
              <a:solidFill>
                <a:schemeClr val="dk1"/>
              </a:solidFill>
              <a:latin typeface="+mn-lt"/>
              <a:ea typeface="+mn-ea"/>
              <a:cs typeface="+mn-cs"/>
            </a:rPr>
            <a:t>attached to the upper substrate and electrodes</a:t>
          </a:r>
          <a:r>
            <a:rPr lang="en-US"/>
            <a:t> </a:t>
          </a:r>
          <a:r>
            <a:rPr lang="en-US" sz="1100" b="0" i="0" u="none" strike="noStrike">
              <a:solidFill>
                <a:schemeClr val="dk1"/>
              </a:solidFill>
              <a:latin typeface="+mn-lt"/>
              <a:ea typeface="+mn-ea"/>
              <a:cs typeface="+mn-cs"/>
            </a:rPr>
            <a:t>are embedded on the lower substrate. This</a:t>
          </a:r>
          <a:r>
            <a:rPr lang="en-US"/>
            <a:t> </a:t>
          </a:r>
          <a:r>
            <a:rPr lang="en-US" sz="1100" b="0" i="0" u="none" strike="noStrike">
              <a:solidFill>
                <a:schemeClr val="dk1"/>
              </a:solidFill>
              <a:latin typeface="+mn-lt"/>
              <a:ea typeface="+mn-ea"/>
              <a:cs typeface="+mn-cs"/>
            </a:rPr>
            <a:t>declaration is valid for the 15.4 inch TFT-LCD</a:t>
          </a:r>
          <a:r>
            <a:rPr lang="en-US"/>
            <a:t> </a:t>
          </a:r>
          <a:r>
            <a:rPr lang="en-US" sz="1100" b="0" i="0" u="none" strike="noStrike">
              <a:solidFill>
                <a:schemeClr val="dk1"/>
              </a:solidFill>
              <a:latin typeface="+mn-lt"/>
              <a:ea typeface="+mn-ea"/>
              <a:cs typeface="+mn-cs"/>
            </a:rPr>
            <a:t>panel used on notebook computers.</a:t>
          </a:r>
          <a:r>
            <a:rPr lang="en-US"/>
            <a:t> </a:t>
          </a:r>
          <a:r>
            <a:rPr lang="en-US" sz="1100" b="0" i="0" u="none" strike="noStrike">
              <a:solidFill>
                <a:schemeClr val="dk1"/>
              </a:solidFill>
              <a:latin typeface="+mn-lt"/>
              <a:ea typeface="+mn-ea"/>
              <a:cs typeface="+mn-cs"/>
            </a:rPr>
            <a:t>Sum of all lifecycle phases equivalent</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environdec.com/pageId.asp?id=100" TargetMode="External"/><Relationship Id="rId3" Type="http://schemas.openxmlformats.org/officeDocument/2006/relationships/hyperlink" Target="http://www.environdec.com/reg/epde174.pdf" TargetMode="External"/><Relationship Id="rId7" Type="http://schemas.openxmlformats.org/officeDocument/2006/relationships/hyperlink" Target="http://www.tetrapak.com/products_and_services/filling_machines/tetra_pak_a3_flex/pages/default.aspx" TargetMode="External"/><Relationship Id="rId2" Type="http://schemas.openxmlformats.org/officeDocument/2006/relationships/hyperlink" Target="http://www.environdec.com/pageID.asp?id=130&amp;menu=4,14,0&amp;epdId=193" TargetMode="External"/><Relationship Id="rId1" Type="http://schemas.openxmlformats.org/officeDocument/2006/relationships/hyperlink" Target="http://www.environdec.com/pageID.asp?id=130&amp;menu=4,14,0&amp;epdId=195" TargetMode="External"/><Relationship Id="rId6" Type="http://schemas.openxmlformats.org/officeDocument/2006/relationships/hyperlink" Target="http://www.environdec.com/reg/e_epd101.pdf" TargetMode="External"/><Relationship Id="rId5" Type="http://schemas.openxmlformats.org/officeDocument/2006/relationships/hyperlink" Target="http://www.tetrapak.com/us/Documents/pack_A3-Flex_2190en_1low.pdf" TargetMode="External"/><Relationship Id="rId10" Type="http://schemas.openxmlformats.org/officeDocument/2006/relationships/drawing" Target="../drawings/drawing1.xml"/><Relationship Id="rId4" Type="http://schemas.openxmlformats.org/officeDocument/2006/relationships/hyperlink" Target="http://www.12volt-travel.com/154-inch-wide-tft-lcd-raw-panel-module-p-7652.html?zenid=306fd94d6d686d173144679de8406938"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52"/>
  <sheetViews>
    <sheetView view="pageBreakPreview" zoomScale="115" zoomScaleNormal="70" zoomScaleSheetLayoutView="115" workbookViewId="0">
      <selection activeCell="B6" sqref="B6:H8"/>
    </sheetView>
  </sheetViews>
  <sheetFormatPr defaultRowHeight="12.75"/>
  <cols>
    <col min="3" max="3" width="8" style="41" customWidth="1"/>
    <col min="4" max="4" width="9.140625" style="35"/>
    <col min="6" max="6" width="4.85546875" customWidth="1"/>
    <col min="7" max="7" width="9.140625" style="41"/>
    <col min="8" max="8" width="9.140625" style="35"/>
  </cols>
  <sheetData>
    <row r="1" spans="1:18" ht="14.1" customHeight="1">
      <c r="K1" s="3"/>
    </row>
    <row r="2" spans="1:18" ht="14.1" customHeight="1">
      <c r="K2" s="2"/>
    </row>
    <row r="3" spans="1:18" ht="14.1" customHeight="1">
      <c r="A3" s="36"/>
      <c r="B3" s="37"/>
      <c r="C3" s="42"/>
      <c r="D3" s="48"/>
      <c r="E3" s="36"/>
      <c r="F3" s="36"/>
      <c r="G3" s="46"/>
      <c r="H3" s="48"/>
      <c r="I3" s="36"/>
      <c r="K3" s="2"/>
    </row>
    <row r="4" spans="1:18" ht="14.1" customHeight="1">
      <c r="A4" s="36"/>
      <c r="B4" s="40"/>
      <c r="C4" s="43"/>
      <c r="D4" s="49"/>
      <c r="E4" s="38"/>
      <c r="F4" s="38"/>
      <c r="G4" s="53"/>
      <c r="H4" s="49"/>
      <c r="I4" s="38"/>
      <c r="K4" s="7"/>
    </row>
    <row r="5" spans="1:18" ht="14.1" customHeight="1">
      <c r="A5" s="36"/>
      <c r="B5" s="40"/>
      <c r="C5" s="43"/>
      <c r="D5" s="49"/>
      <c r="E5" s="38"/>
      <c r="F5" s="38"/>
      <c r="G5" s="53"/>
      <c r="H5" s="49"/>
      <c r="I5" s="38"/>
    </row>
    <row r="6" spans="1:18" ht="14.1" customHeight="1">
      <c r="A6" s="36"/>
      <c r="B6" s="4">
        <v>1</v>
      </c>
      <c r="C6" s="44" t="s">
        <v>2</v>
      </c>
      <c r="D6" s="50">
        <v>1055.0559000000001</v>
      </c>
      <c r="E6" s="1" t="s">
        <v>3</v>
      </c>
      <c r="G6" s="9" t="s">
        <v>50</v>
      </c>
      <c r="H6" s="54">
        <v>9.6000000000000002E-2</v>
      </c>
      <c r="I6" s="8"/>
    </row>
    <row r="7" spans="1:18" ht="14.1" customHeight="1">
      <c r="A7" s="36"/>
      <c r="B7" s="4">
        <v>1</v>
      </c>
      <c r="C7" s="44" t="s">
        <v>0</v>
      </c>
      <c r="D7" s="50">
        <v>0.29307108332999998</v>
      </c>
      <c r="E7" t="s">
        <v>1</v>
      </c>
      <c r="G7" s="9" t="s">
        <v>25</v>
      </c>
      <c r="H7" s="35">
        <v>6000</v>
      </c>
    </row>
    <row r="8" spans="1:18" ht="14.1" customHeight="1">
      <c r="A8" s="36"/>
      <c r="B8" s="28">
        <v>1</v>
      </c>
      <c r="C8" s="9" t="s">
        <v>27</v>
      </c>
      <c r="D8" s="35">
        <f>_BtoWh/_JinB</f>
        <v>2.7777777777461836E-4</v>
      </c>
      <c r="E8" s="8" t="s">
        <v>1</v>
      </c>
      <c r="G8" s="9" t="s">
        <v>26</v>
      </c>
      <c r="H8" s="35">
        <f>_Bavg*_BtoWh</f>
        <v>1758.4264999799998</v>
      </c>
    </row>
    <row r="9" spans="1:18" ht="14.1" customHeight="1">
      <c r="A9" s="36"/>
      <c r="B9" s="28"/>
      <c r="C9" s="45"/>
      <c r="D9" s="51"/>
      <c r="E9" s="28"/>
      <c r="F9" s="28"/>
      <c r="G9" s="45"/>
      <c r="H9" s="51"/>
      <c r="I9" s="28"/>
    </row>
    <row r="10" spans="1:18" ht="14.1" customHeight="1">
      <c r="A10" s="36"/>
      <c r="B10" s="28"/>
      <c r="C10" s="45"/>
      <c r="D10" s="51"/>
      <c r="E10" s="28"/>
      <c r="F10" s="28"/>
      <c r="G10" s="45"/>
      <c r="H10" s="51"/>
      <c r="I10" s="28"/>
    </row>
    <row r="11" spans="1:18" ht="14.1" customHeight="1">
      <c r="A11" s="36"/>
      <c r="B11" s="28"/>
      <c r="C11" s="45"/>
      <c r="D11" s="51"/>
      <c r="E11" s="28"/>
      <c r="F11" s="28"/>
      <c r="G11" s="45"/>
      <c r="H11" s="51"/>
      <c r="I11" s="28"/>
      <c r="K11" s="5"/>
      <c r="L11" s="1"/>
      <c r="M11" s="1"/>
      <c r="N11" s="1"/>
      <c r="P11" s="1"/>
      <c r="Q11" s="6"/>
      <c r="R11" s="1"/>
    </row>
    <row r="12" spans="1:18" ht="14.1" customHeight="1">
      <c r="A12" s="36"/>
      <c r="B12" s="28"/>
      <c r="C12" s="45"/>
      <c r="D12" s="51"/>
      <c r="E12" s="28"/>
      <c r="F12" s="28"/>
      <c r="G12" s="45"/>
      <c r="H12" s="51"/>
      <c r="I12" s="28"/>
      <c r="P12" s="1"/>
      <c r="R12" s="1"/>
    </row>
    <row r="13" spans="1:18" ht="14.1" customHeight="1">
      <c r="A13" s="36"/>
      <c r="B13" s="28"/>
      <c r="C13" s="45"/>
      <c r="D13" s="51"/>
      <c r="E13" s="28"/>
      <c r="F13" s="28"/>
      <c r="G13" s="45"/>
      <c r="H13" s="51"/>
      <c r="I13" s="28"/>
    </row>
    <row r="14" spans="1:18" ht="14.1" customHeight="1">
      <c r="A14" s="36"/>
      <c r="B14" s="28"/>
      <c r="C14" s="45"/>
      <c r="D14" s="51"/>
      <c r="E14" s="28"/>
      <c r="F14" s="28"/>
      <c r="G14" s="45"/>
      <c r="H14" s="51"/>
      <c r="I14" s="28"/>
    </row>
    <row r="15" spans="1:18" ht="14.1" customHeight="1">
      <c r="A15" s="36"/>
      <c r="B15" s="28"/>
      <c r="C15" s="45"/>
      <c r="D15" s="51"/>
      <c r="E15" s="28"/>
      <c r="F15" s="28"/>
      <c r="G15" s="45"/>
      <c r="H15" s="51"/>
      <c r="I15" s="28"/>
    </row>
    <row r="16" spans="1:18" ht="14.1" customHeight="1">
      <c r="A16" s="36"/>
      <c r="B16" s="28"/>
      <c r="C16" s="45"/>
      <c r="D16" s="51"/>
      <c r="E16" s="28"/>
      <c r="F16" s="28"/>
      <c r="G16" s="45"/>
      <c r="H16" s="51"/>
      <c r="I16" s="28"/>
    </row>
    <row r="17" spans="1:18" ht="14.1" customHeight="1">
      <c r="A17" s="36"/>
      <c r="B17" s="36"/>
      <c r="C17" s="46"/>
      <c r="D17" s="48"/>
      <c r="E17" s="36"/>
      <c r="F17" s="36"/>
      <c r="G17" s="46"/>
      <c r="H17" s="48"/>
      <c r="I17" s="36"/>
    </row>
    <row r="18" spans="1:18" ht="14.1" customHeight="1">
      <c r="A18" s="36"/>
      <c r="B18" s="37"/>
      <c r="C18" s="42"/>
      <c r="D18" s="48"/>
      <c r="E18" s="36"/>
      <c r="F18" s="36"/>
      <c r="G18" s="46"/>
      <c r="H18" s="48"/>
      <c r="I18" s="36"/>
      <c r="K18" s="7"/>
      <c r="M18" s="1"/>
    </row>
    <row r="19" spans="1:18" ht="14.1" customHeight="1">
      <c r="A19" s="36"/>
      <c r="B19" s="78"/>
      <c r="C19" s="79"/>
      <c r="D19" s="49"/>
      <c r="E19" s="38"/>
      <c r="F19" s="38"/>
      <c r="G19" s="53"/>
      <c r="H19" s="49"/>
      <c r="I19" s="38"/>
    </row>
    <row r="20" spans="1:18" ht="14.1" customHeight="1">
      <c r="A20" s="36"/>
      <c r="B20" s="78"/>
      <c r="C20" s="79"/>
      <c r="D20" s="49"/>
      <c r="E20" s="38"/>
      <c r="F20" s="38"/>
      <c r="G20" s="53"/>
      <c r="H20" s="49"/>
      <c r="I20" s="38"/>
      <c r="L20" s="1"/>
      <c r="M20" s="1"/>
      <c r="N20" s="1"/>
      <c r="P20" s="1"/>
      <c r="Q20" s="6"/>
      <c r="R20" s="1"/>
    </row>
    <row r="21" spans="1:18" ht="14.1" customHeight="1">
      <c r="A21" s="36"/>
      <c r="B21" s="28"/>
      <c r="C21" s="47"/>
      <c r="D21" s="52"/>
      <c r="E21" s="39"/>
      <c r="F21" s="39"/>
      <c r="G21" s="47"/>
      <c r="H21" s="52"/>
      <c r="I21" s="39"/>
      <c r="P21" s="1"/>
      <c r="R21" s="1"/>
    </row>
    <row r="22" spans="1:18" ht="14.1" customHeight="1">
      <c r="A22" s="36"/>
      <c r="B22" s="28"/>
      <c r="C22" s="45"/>
      <c r="D22" s="51"/>
      <c r="E22" s="28"/>
      <c r="F22" s="28"/>
      <c r="G22" s="45"/>
      <c r="H22" s="51"/>
      <c r="I22" s="28"/>
    </row>
    <row r="23" spans="1:18" ht="14.1" customHeight="1">
      <c r="A23" s="36"/>
      <c r="B23" s="28"/>
      <c r="C23" s="45"/>
      <c r="D23" s="51"/>
      <c r="E23" s="28"/>
      <c r="F23" s="28"/>
      <c r="G23" s="45"/>
      <c r="H23" s="51"/>
      <c r="I23" s="28"/>
    </row>
    <row r="24" spans="1:18" ht="14.1" customHeight="1">
      <c r="A24" s="36"/>
      <c r="B24" s="28"/>
      <c r="C24" s="45"/>
      <c r="D24" s="51"/>
      <c r="E24" s="28"/>
      <c r="F24" s="28"/>
      <c r="G24" s="45"/>
      <c r="H24" s="51"/>
      <c r="I24" s="28"/>
    </row>
    <row r="25" spans="1:18" ht="14.1" customHeight="1">
      <c r="A25" s="36"/>
      <c r="B25" s="28"/>
      <c r="C25" s="45"/>
      <c r="D25" s="51"/>
      <c r="E25" s="28"/>
      <c r="F25" s="28"/>
      <c r="G25" s="45"/>
      <c r="H25" s="51"/>
      <c r="I25" s="28"/>
    </row>
    <row r="26" spans="1:18" ht="14.1" customHeight="1">
      <c r="A26" s="36"/>
      <c r="B26" s="28"/>
      <c r="C26" s="45"/>
      <c r="D26" s="51"/>
      <c r="E26" s="28"/>
      <c r="F26" s="28"/>
      <c r="G26" s="45"/>
      <c r="H26" s="51"/>
      <c r="I26" s="28"/>
    </row>
    <row r="27" spans="1:18" ht="14.1" customHeight="1">
      <c r="A27" s="36"/>
      <c r="B27" s="28"/>
      <c r="C27" s="45"/>
      <c r="D27" s="51"/>
      <c r="E27" s="28"/>
      <c r="F27" s="28"/>
      <c r="G27" s="45"/>
      <c r="H27" s="51"/>
      <c r="I27" s="28"/>
    </row>
    <row r="28" spans="1:18" ht="14.1" customHeight="1">
      <c r="A28" s="36"/>
      <c r="B28" s="28"/>
      <c r="C28" s="45"/>
      <c r="D28" s="51"/>
      <c r="E28" s="28"/>
      <c r="F28" s="28"/>
      <c r="G28" s="45"/>
      <c r="H28" s="51"/>
      <c r="I28" s="28"/>
    </row>
    <row r="29" spans="1:18" ht="14.1" customHeight="1">
      <c r="A29" s="36"/>
      <c r="B29" s="28"/>
      <c r="C29" s="45"/>
      <c r="D29" s="51"/>
      <c r="E29" s="28"/>
      <c r="F29" s="28"/>
      <c r="G29" s="45"/>
      <c r="H29" s="51"/>
      <c r="I29" s="28"/>
    </row>
    <row r="30" spans="1:18" ht="14.1" customHeight="1">
      <c r="A30" s="36"/>
      <c r="B30" s="28"/>
      <c r="C30" s="45"/>
      <c r="D30" s="51"/>
      <c r="E30" s="28"/>
      <c r="F30" s="28"/>
      <c r="G30" s="45"/>
      <c r="H30" s="51"/>
      <c r="I30" s="28"/>
    </row>
    <row r="31" spans="1:18" ht="14.1" customHeight="1">
      <c r="A31" s="36"/>
      <c r="B31" s="28"/>
      <c r="C31" s="45"/>
      <c r="D31" s="51"/>
      <c r="E31" s="28"/>
      <c r="F31" s="28"/>
      <c r="G31" s="45"/>
      <c r="H31" s="51"/>
      <c r="I31" s="28"/>
    </row>
    <row r="32" spans="1:18" ht="14.1" customHeight="1">
      <c r="A32" s="36"/>
      <c r="B32" s="36"/>
      <c r="C32" s="46"/>
      <c r="D32" s="48"/>
      <c r="E32" s="36"/>
      <c r="F32" s="36"/>
      <c r="G32" s="46"/>
      <c r="H32" s="48"/>
      <c r="I32" s="36"/>
    </row>
    <row r="33" spans="1:18" ht="14.1" customHeight="1">
      <c r="A33" s="36"/>
      <c r="B33" s="36"/>
      <c r="C33" s="46"/>
      <c r="D33" s="48"/>
      <c r="E33" s="36"/>
      <c r="F33" s="36"/>
      <c r="G33" s="46"/>
      <c r="H33" s="48"/>
      <c r="I33" s="36"/>
    </row>
    <row r="34" spans="1:18" ht="14.1" customHeight="1">
      <c r="A34" s="36"/>
      <c r="B34" s="36"/>
      <c r="C34" s="46"/>
      <c r="D34" s="48"/>
      <c r="E34" s="36"/>
      <c r="F34" s="36"/>
      <c r="G34" s="46"/>
      <c r="H34" s="48"/>
      <c r="I34" s="36"/>
    </row>
    <row r="35" spans="1:18" ht="14.1" customHeight="1">
      <c r="A35" s="36"/>
      <c r="B35" s="36"/>
      <c r="C35" s="42"/>
      <c r="D35" s="48"/>
      <c r="E35" s="36"/>
      <c r="F35" s="36"/>
      <c r="G35" s="46"/>
      <c r="H35" s="48"/>
      <c r="I35" s="36"/>
      <c r="K35" s="1"/>
    </row>
    <row r="36" spans="1:18" ht="14.1" customHeight="1">
      <c r="A36" s="36"/>
      <c r="B36" s="78"/>
      <c r="C36" s="79"/>
      <c r="D36" s="49"/>
      <c r="E36" s="38"/>
      <c r="F36" s="38"/>
      <c r="G36" s="53"/>
      <c r="H36" s="49"/>
      <c r="I36" s="38"/>
    </row>
    <row r="37" spans="1:18" ht="14.1" customHeight="1">
      <c r="A37" s="36"/>
      <c r="B37" s="78"/>
      <c r="C37" s="79"/>
      <c r="D37" s="49"/>
      <c r="E37" s="38"/>
      <c r="F37" s="38"/>
      <c r="G37" s="53"/>
      <c r="H37" s="49"/>
      <c r="I37" s="38"/>
      <c r="L37" s="1"/>
      <c r="M37" s="1"/>
      <c r="N37" s="1"/>
      <c r="P37" s="1"/>
      <c r="Q37" s="6"/>
      <c r="R37" s="1"/>
    </row>
    <row r="38" spans="1:18" ht="14.1" customHeight="1">
      <c r="A38" s="36"/>
      <c r="B38" s="28"/>
      <c r="C38" s="47"/>
      <c r="D38" s="52"/>
      <c r="E38" s="39"/>
      <c r="F38" s="39"/>
      <c r="G38" s="47"/>
      <c r="H38" s="52"/>
      <c r="I38" s="39"/>
      <c r="P38" s="1"/>
      <c r="R38" s="1"/>
    </row>
    <row r="39" spans="1:18" ht="14.1" customHeight="1">
      <c r="A39" s="36"/>
      <c r="B39" s="28"/>
      <c r="C39" s="45"/>
      <c r="D39" s="51"/>
      <c r="E39" s="28"/>
      <c r="F39" s="28"/>
      <c r="G39" s="45"/>
      <c r="H39" s="51"/>
      <c r="I39" s="28"/>
    </row>
    <row r="40" spans="1:18" ht="14.1" customHeight="1">
      <c r="A40" s="36"/>
      <c r="B40" s="28"/>
      <c r="C40" s="45"/>
      <c r="D40" s="51"/>
      <c r="E40" s="28"/>
      <c r="F40" s="28"/>
      <c r="G40" s="45"/>
      <c r="H40" s="51"/>
      <c r="I40" s="28"/>
    </row>
    <row r="41" spans="1:18" ht="14.1" customHeight="1">
      <c r="A41" s="36"/>
      <c r="B41" s="28"/>
      <c r="C41" s="45"/>
      <c r="D41" s="51"/>
      <c r="E41" s="28"/>
      <c r="F41" s="28"/>
      <c r="G41" s="45"/>
      <c r="H41" s="51"/>
      <c r="I41" s="28"/>
    </row>
    <row r="42" spans="1:18" ht="14.1" customHeight="1">
      <c r="A42" s="36"/>
      <c r="B42" s="28"/>
      <c r="C42" s="45"/>
      <c r="D42" s="51"/>
      <c r="E42" s="28"/>
      <c r="F42" s="28"/>
      <c r="G42" s="45"/>
      <c r="H42" s="51"/>
      <c r="I42" s="28"/>
    </row>
    <row r="43" spans="1:18" ht="14.1" customHeight="1">
      <c r="A43" s="36"/>
      <c r="B43" s="28"/>
      <c r="C43" s="45"/>
      <c r="D43" s="51"/>
      <c r="E43" s="28"/>
      <c r="F43" s="28"/>
      <c r="G43" s="45"/>
      <c r="H43" s="51"/>
      <c r="I43" s="28"/>
    </row>
    <row r="44" spans="1:18" ht="14.1" customHeight="1">
      <c r="A44" s="36"/>
      <c r="B44" s="28"/>
      <c r="C44" s="45"/>
      <c r="D44" s="51"/>
      <c r="E44" s="28"/>
      <c r="F44" s="28"/>
      <c r="G44" s="45"/>
      <c r="H44" s="51"/>
      <c r="I44" s="28"/>
    </row>
    <row r="45" spans="1:18" ht="14.1" customHeight="1">
      <c r="A45" s="36"/>
      <c r="B45" s="28"/>
      <c r="C45" s="45"/>
      <c r="D45" s="51"/>
      <c r="E45" s="28"/>
      <c r="F45" s="28"/>
      <c r="G45" s="45"/>
      <c r="H45" s="51"/>
      <c r="I45" s="28"/>
    </row>
    <row r="46" spans="1:18" ht="14.1" customHeight="1">
      <c r="A46" s="36"/>
      <c r="B46" s="28"/>
      <c r="C46" s="45"/>
      <c r="D46" s="51"/>
      <c r="E46" s="28"/>
      <c r="F46" s="28"/>
      <c r="G46" s="45"/>
      <c r="H46" s="51"/>
      <c r="I46" s="28"/>
    </row>
    <row r="47" spans="1:18" ht="14.1" customHeight="1">
      <c r="A47" s="36"/>
      <c r="B47" s="28"/>
      <c r="C47" s="45"/>
      <c r="D47" s="51"/>
      <c r="E47" s="28"/>
      <c r="F47" s="28"/>
      <c r="G47" s="45"/>
      <c r="H47" s="51"/>
      <c r="I47" s="28"/>
    </row>
    <row r="48" spans="1:18" ht="14.1" customHeight="1">
      <c r="A48" s="36"/>
      <c r="B48" s="28"/>
      <c r="C48" s="45"/>
      <c r="D48" s="51"/>
      <c r="E48" s="28"/>
      <c r="F48" s="28"/>
      <c r="G48" s="45"/>
      <c r="H48" s="51"/>
      <c r="I48" s="28"/>
    </row>
    <row r="49" spans="1:9" ht="14.1" customHeight="1">
      <c r="A49" s="36"/>
      <c r="B49" s="36"/>
      <c r="C49" s="46"/>
      <c r="D49" s="48"/>
      <c r="E49" s="36"/>
      <c r="F49" s="36"/>
      <c r="G49" s="46"/>
      <c r="H49" s="48"/>
      <c r="I49" s="36"/>
    </row>
    <row r="50" spans="1:9" ht="14.1" customHeight="1"/>
    <row r="51" spans="1:9" ht="14.1" customHeight="1"/>
    <row r="52" spans="1:9" ht="14.1" customHeight="1"/>
  </sheetData>
  <mergeCells count="4">
    <mergeCell ref="B19:B20"/>
    <mergeCell ref="C19:C20"/>
    <mergeCell ref="B36:B37"/>
    <mergeCell ref="C36:C37"/>
  </mergeCell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dimension ref="A10:AL62"/>
  <sheetViews>
    <sheetView tabSelected="1" showRuler="0" view="pageBreakPreview" topLeftCell="A10" zoomScale="85" zoomScaleNormal="55" zoomScaleSheetLayoutView="85" zoomScalePageLayoutView="85" workbookViewId="0">
      <selection activeCell="G34" sqref="G34"/>
    </sheetView>
  </sheetViews>
  <sheetFormatPr defaultRowHeight="12.75"/>
  <cols>
    <col min="7" max="7" width="8.5703125" customWidth="1"/>
    <col min="8" max="20" width="9.7109375" customWidth="1"/>
  </cols>
  <sheetData>
    <row r="10" spans="1:19">
      <c r="P10" s="13">
        <f>_Whavg/1000</f>
        <v>1.7584264999799999</v>
      </c>
      <c r="Q10" s="8" t="s">
        <v>28</v>
      </c>
      <c r="R10">
        <f>_Bavg</f>
        <v>6000</v>
      </c>
      <c r="S10" s="8" t="s">
        <v>29</v>
      </c>
    </row>
    <row r="11" spans="1:19" ht="15" customHeight="1">
      <c r="A11" s="26" t="s">
        <v>59</v>
      </c>
    </row>
    <row r="12" spans="1:19" ht="15" customHeight="1">
      <c r="A12" s="2" t="s">
        <v>36</v>
      </c>
      <c r="F12" s="93" t="s">
        <v>69</v>
      </c>
      <c r="G12" s="94"/>
      <c r="H12" s="94"/>
      <c r="I12" s="94"/>
      <c r="J12" s="94"/>
      <c r="K12" s="94"/>
      <c r="L12" s="94"/>
    </row>
    <row r="13" spans="1:19" ht="15" customHeight="1"/>
    <row r="14" spans="1:19" ht="15" customHeight="1"/>
    <row r="15" spans="1:19" ht="15" customHeight="1">
      <c r="A15" s="26"/>
      <c r="H15" s="8" t="s">
        <v>66</v>
      </c>
      <c r="O15" s="82" t="s">
        <v>53</v>
      </c>
      <c r="P15" s="84">
        <f>O26/_Whavg</f>
        <v>1.903108725025134</v>
      </c>
      <c r="Q15" s="85"/>
      <c r="R15" s="82" t="s">
        <v>67</v>
      </c>
      <c r="S15" s="82"/>
    </row>
    <row r="16" spans="1:19" ht="18" customHeight="1">
      <c r="A16" s="25" t="s">
        <v>8</v>
      </c>
      <c r="O16" s="82"/>
      <c r="P16" s="86"/>
      <c r="Q16" s="86"/>
      <c r="R16" s="82"/>
      <c r="S16" s="82"/>
    </row>
    <row r="17" spans="1:38" ht="18" customHeight="1">
      <c r="O17" s="82" t="s">
        <v>52</v>
      </c>
      <c r="P17" s="84">
        <f>L25/L26</f>
        <v>0.90310872502513395</v>
      </c>
      <c r="Q17" s="86"/>
      <c r="R17" s="82" t="s">
        <v>67</v>
      </c>
      <c r="S17" s="82"/>
    </row>
    <row r="18" spans="1:38" ht="15" customHeight="1">
      <c r="A18" s="8" t="s">
        <v>7</v>
      </c>
      <c r="B18" s="8"/>
      <c r="O18" s="82"/>
      <c r="P18" s="86"/>
      <c r="Q18" s="86"/>
      <c r="R18" s="82"/>
      <c r="S18" s="82"/>
    </row>
    <row r="19" spans="1:38" ht="15" customHeight="1">
      <c r="A19" s="8" t="s">
        <v>6</v>
      </c>
      <c r="B19">
        <v>4.5</v>
      </c>
      <c r="T19" s="56"/>
    </row>
    <row r="20" spans="1:38" ht="15" customHeight="1">
      <c r="A20" s="8" t="s">
        <v>9</v>
      </c>
      <c r="B20">
        <v>0.09</v>
      </c>
      <c r="T20" s="56"/>
    </row>
    <row r="21" spans="1:38" ht="15" customHeight="1">
      <c r="A21" s="8" t="s">
        <v>10</v>
      </c>
      <c r="B21">
        <v>2.1</v>
      </c>
      <c r="H21" s="17" t="s">
        <v>51</v>
      </c>
      <c r="J21" s="9"/>
      <c r="L21" s="32" t="s">
        <v>43</v>
      </c>
      <c r="M21" s="34">
        <v>1.59</v>
      </c>
      <c r="O21" s="9" t="s">
        <v>42</v>
      </c>
      <c r="P21" s="35">
        <v>1</v>
      </c>
    </row>
    <row r="22" spans="1:38" ht="15" customHeight="1">
      <c r="A22" s="8" t="s">
        <v>11</v>
      </c>
      <c r="B22">
        <v>1.9</v>
      </c>
      <c r="L22" s="9"/>
      <c r="M22" s="34"/>
      <c r="S22" s="59"/>
      <c r="T22" s="59"/>
    </row>
    <row r="23" spans="1:38" ht="15" customHeight="1">
      <c r="A23" s="8" t="s">
        <v>12</v>
      </c>
      <c r="B23">
        <v>0.5</v>
      </c>
      <c r="H23" s="87" t="s">
        <v>30</v>
      </c>
      <c r="I23" s="88"/>
      <c r="J23" s="87" t="s">
        <v>57</v>
      </c>
      <c r="K23" s="88"/>
      <c r="L23" s="87" t="s">
        <v>58</v>
      </c>
      <c r="M23" s="88"/>
      <c r="O23" s="92" t="s">
        <v>60</v>
      </c>
      <c r="P23" s="86"/>
      <c r="Q23" s="92" t="s">
        <v>61</v>
      </c>
      <c r="R23" s="86"/>
      <c r="S23" s="68"/>
      <c r="T23" s="69"/>
    </row>
    <row r="24" spans="1:38" ht="15" customHeight="1">
      <c r="A24" s="9" t="s">
        <v>14</v>
      </c>
      <c r="B24">
        <f>SUM(B19:B23)</f>
        <v>9.09</v>
      </c>
      <c r="H24" s="8"/>
      <c r="J24" s="8"/>
      <c r="S24" s="68"/>
      <c r="T24" s="69"/>
    </row>
    <row r="25" spans="1:38" ht="15" customHeight="1">
      <c r="A25" s="8" t="s">
        <v>13</v>
      </c>
      <c r="B25">
        <v>7</v>
      </c>
      <c r="H25" s="8" t="s">
        <v>63</v>
      </c>
      <c r="I25" s="57">
        <f>B24</f>
        <v>9.09</v>
      </c>
      <c r="J25" s="58">
        <v>1.59</v>
      </c>
      <c r="K25" s="8" t="s">
        <v>54</v>
      </c>
      <c r="L25">
        <f>I25*_jtoWh*10^6+(I26*L26)</f>
        <v>2524.9999999712809</v>
      </c>
      <c r="M25" s="8" t="s">
        <v>64</v>
      </c>
      <c r="O25" s="20">
        <f>O26/_BtoWh</f>
        <v>11418.652350150804</v>
      </c>
      <c r="P25" s="19" t="s">
        <v>23</v>
      </c>
      <c r="Q25" s="64">
        <f>O26/_Whavg</f>
        <v>1.903108725025134</v>
      </c>
      <c r="R25" s="19" t="s">
        <v>40</v>
      </c>
      <c r="S25" s="59"/>
      <c r="T25" s="59"/>
    </row>
    <row r="26" spans="1:38" ht="15" customHeight="1">
      <c r="H26" s="8" t="s">
        <v>62</v>
      </c>
      <c r="I26" s="66">
        <v>0</v>
      </c>
      <c r="J26" s="27">
        <v>0</v>
      </c>
      <c r="K26" s="12" t="s">
        <v>55</v>
      </c>
      <c r="L26" s="31">
        <f>J27*_Whavg</f>
        <v>2795.8981349681999</v>
      </c>
      <c r="M26" s="12" t="s">
        <v>37</v>
      </c>
      <c r="O26" s="71">
        <f>L27/J25</f>
        <v>3346.4768144273462</v>
      </c>
      <c r="P26" s="21" t="s">
        <v>39</v>
      </c>
      <c r="Q26" s="22">
        <f>O25/_Bavg</f>
        <v>1.903108725025134</v>
      </c>
      <c r="R26" s="21" t="s">
        <v>41</v>
      </c>
      <c r="S26" s="61"/>
      <c r="T26" s="60"/>
    </row>
    <row r="27" spans="1:38" ht="15" customHeight="1">
      <c r="H27" s="20"/>
      <c r="I27" s="23"/>
      <c r="J27" s="11">
        <f>J25-J26</f>
        <v>1.59</v>
      </c>
      <c r="K27" s="8" t="s">
        <v>56</v>
      </c>
      <c r="L27" s="29">
        <f>L25+L26</f>
        <v>5320.8981349394808</v>
      </c>
      <c r="M27" s="8" t="s">
        <v>38</v>
      </c>
      <c r="Q27" s="66">
        <f>L25/L26</f>
        <v>0.90310872502513395</v>
      </c>
      <c r="R27" s="8" t="s">
        <v>65</v>
      </c>
      <c r="S27" s="62"/>
      <c r="T27" s="63"/>
    </row>
    <row r="28" spans="1:38" ht="15" customHeight="1">
      <c r="A28" s="2" t="s">
        <v>5</v>
      </c>
      <c r="F28" s="18"/>
      <c r="G28" s="18"/>
      <c r="J28" s="24"/>
      <c r="K28" s="30"/>
      <c r="Q28" s="61"/>
      <c r="R28" s="60"/>
      <c r="S28" s="59"/>
      <c r="T28" s="59"/>
    </row>
    <row r="29" spans="1:38" ht="15" customHeight="1">
      <c r="A29" t="s">
        <v>4</v>
      </c>
      <c r="J29" s="24"/>
      <c r="K29" s="30"/>
    </row>
    <row r="30" spans="1:38" ht="15" customHeight="1">
      <c r="E30" s="9"/>
      <c r="F30" s="33"/>
    </row>
    <row r="31" spans="1:38" ht="15" customHeight="1">
      <c r="M31" t="s">
        <v>68</v>
      </c>
    </row>
    <row r="32" spans="1:38" ht="15" customHeight="1">
      <c r="H32" s="8" t="s">
        <v>66</v>
      </c>
      <c r="O32" s="82" t="s">
        <v>53</v>
      </c>
      <c r="P32" s="84">
        <f>O43/_Whavg</f>
        <v>1.2680201761024623</v>
      </c>
      <c r="Q32" s="85"/>
      <c r="R32" s="82" t="s">
        <v>67</v>
      </c>
      <c r="S32" s="82"/>
      <c r="W32" s="18"/>
      <c r="X32" s="18"/>
      <c r="Y32" s="18"/>
      <c r="Z32" s="18"/>
      <c r="AA32" s="18"/>
      <c r="AB32" s="18"/>
      <c r="AC32" s="18"/>
      <c r="AD32" s="18"/>
      <c r="AE32" s="18"/>
      <c r="AF32" s="18"/>
      <c r="AG32" s="18"/>
      <c r="AH32" s="18"/>
      <c r="AI32" s="18"/>
      <c r="AJ32" s="18"/>
      <c r="AK32" s="18"/>
      <c r="AL32" s="18"/>
    </row>
    <row r="33" spans="1:38" ht="18" customHeight="1">
      <c r="A33" s="25" t="s">
        <v>31</v>
      </c>
      <c r="O33" s="82"/>
      <c r="P33" s="86"/>
      <c r="Q33" s="86"/>
      <c r="R33" s="82"/>
      <c r="S33" s="82"/>
      <c r="W33" s="18"/>
      <c r="X33" s="18"/>
      <c r="Y33" s="18"/>
      <c r="Z33" s="18"/>
      <c r="AA33" s="18"/>
      <c r="AB33" s="18"/>
      <c r="AC33" s="18"/>
      <c r="AD33" s="18"/>
      <c r="AE33" s="18"/>
      <c r="AF33" s="18"/>
      <c r="AG33" s="18"/>
      <c r="AH33" s="18"/>
      <c r="AI33" s="18"/>
      <c r="AJ33" s="18"/>
      <c r="AK33" s="18"/>
      <c r="AL33" s="18"/>
    </row>
    <row r="34" spans="1:38" ht="18" customHeight="1">
      <c r="O34" s="82" t="s">
        <v>52</v>
      </c>
      <c r="P34" s="84">
        <f>L42/L43</f>
        <v>0.26802017610246248</v>
      </c>
      <c r="Q34" s="86"/>
      <c r="R34" s="82" t="s">
        <v>67</v>
      </c>
      <c r="S34" s="82"/>
      <c r="W34" s="18"/>
      <c r="X34" s="18"/>
      <c r="Y34" s="18"/>
      <c r="Z34" s="18"/>
      <c r="AA34" s="18"/>
      <c r="AB34" s="18"/>
      <c r="AC34" s="18"/>
      <c r="AD34" s="18"/>
      <c r="AE34" s="83"/>
      <c r="AF34" s="89"/>
      <c r="AG34" s="90"/>
      <c r="AH34" s="83"/>
      <c r="AI34" s="83"/>
      <c r="AJ34" s="18"/>
      <c r="AK34" s="18"/>
      <c r="AL34" s="18"/>
    </row>
    <row r="35" spans="1:38" ht="15" customHeight="1">
      <c r="A35" s="8"/>
      <c r="O35" s="82"/>
      <c r="P35" s="86"/>
      <c r="Q35" s="86"/>
      <c r="R35" s="82"/>
      <c r="S35" s="82"/>
      <c r="W35" s="18"/>
      <c r="X35" s="18"/>
      <c r="Y35" s="18"/>
      <c r="Z35" s="18"/>
      <c r="AA35" s="18"/>
      <c r="AB35" s="18"/>
      <c r="AC35" s="18"/>
      <c r="AD35" s="18"/>
      <c r="AE35" s="83"/>
      <c r="AF35" s="91"/>
      <c r="AG35" s="91"/>
      <c r="AH35" s="83"/>
      <c r="AI35" s="83"/>
      <c r="AJ35" s="18"/>
      <c r="AK35" s="18"/>
      <c r="AL35" s="18"/>
    </row>
    <row r="36" spans="1:38" ht="15" customHeight="1">
      <c r="T36" s="56"/>
      <c r="W36" s="18"/>
      <c r="X36" s="18"/>
      <c r="Y36" s="18"/>
      <c r="Z36" s="18"/>
      <c r="AA36" s="18"/>
      <c r="AB36" s="18"/>
      <c r="AC36" s="18"/>
      <c r="AD36" s="18"/>
      <c r="AE36" s="83"/>
      <c r="AF36" s="89"/>
      <c r="AG36" s="91"/>
      <c r="AH36" s="83"/>
      <c r="AI36" s="83"/>
      <c r="AJ36" s="18"/>
      <c r="AK36" s="18"/>
      <c r="AL36" s="18"/>
    </row>
    <row r="37" spans="1:38" ht="15" customHeight="1">
      <c r="T37" s="56"/>
      <c r="W37" s="18"/>
      <c r="X37" s="18"/>
      <c r="Y37" s="18"/>
      <c r="Z37" s="18"/>
      <c r="AA37" s="18"/>
      <c r="AB37" s="18"/>
      <c r="AC37" s="18"/>
      <c r="AD37" s="18"/>
      <c r="AE37" s="83"/>
      <c r="AF37" s="91"/>
      <c r="AG37" s="91"/>
      <c r="AH37" s="83"/>
      <c r="AI37" s="83"/>
      <c r="AJ37" s="18"/>
      <c r="AK37" s="18"/>
      <c r="AL37" s="18"/>
    </row>
    <row r="38" spans="1:38" ht="15" customHeight="1">
      <c r="H38" s="17" t="s">
        <v>51</v>
      </c>
      <c r="J38" s="9"/>
      <c r="L38" s="55" t="s">
        <v>43</v>
      </c>
      <c r="M38" s="34">
        <v>368</v>
      </c>
      <c r="O38" s="9" t="s">
        <v>42</v>
      </c>
      <c r="P38" s="35">
        <v>1</v>
      </c>
      <c r="W38" s="18"/>
      <c r="X38" s="18"/>
      <c r="Y38" s="18"/>
      <c r="Z38" s="18"/>
      <c r="AA38" s="18"/>
      <c r="AB38" s="18"/>
      <c r="AC38" s="18"/>
      <c r="AD38" s="18"/>
      <c r="AE38" s="18"/>
      <c r="AF38" s="18"/>
      <c r="AG38" s="18"/>
      <c r="AH38" s="18"/>
      <c r="AI38" s="18"/>
      <c r="AJ38" s="18"/>
      <c r="AK38" s="18"/>
      <c r="AL38" s="18"/>
    </row>
    <row r="39" spans="1:38" ht="15" customHeight="1">
      <c r="A39" s="8"/>
      <c r="L39" s="9"/>
      <c r="M39" s="34"/>
      <c r="S39" s="59"/>
      <c r="T39" s="59"/>
      <c r="U39" s="59"/>
      <c r="V39" s="59"/>
      <c r="W39" s="18"/>
      <c r="X39" s="18"/>
      <c r="Y39" s="18"/>
      <c r="Z39" s="18"/>
      <c r="AA39" s="18"/>
      <c r="AB39" s="18"/>
      <c r="AC39" s="18"/>
      <c r="AD39" s="18"/>
      <c r="AE39" s="18"/>
      <c r="AF39" s="18"/>
      <c r="AG39" s="18"/>
      <c r="AH39" s="18"/>
      <c r="AI39" s="18"/>
      <c r="AJ39" s="18"/>
      <c r="AK39" s="18"/>
      <c r="AL39" s="18"/>
    </row>
    <row r="40" spans="1:38" ht="15" customHeight="1">
      <c r="H40" s="87" t="s">
        <v>30</v>
      </c>
      <c r="I40" s="88"/>
      <c r="J40" s="87" t="s">
        <v>57</v>
      </c>
      <c r="K40" s="88"/>
      <c r="L40" s="87" t="s">
        <v>58</v>
      </c>
      <c r="M40" s="88"/>
      <c r="O40" s="92" t="s">
        <v>60</v>
      </c>
      <c r="P40" s="86"/>
      <c r="Q40" s="92" t="s">
        <v>61</v>
      </c>
      <c r="R40" s="86"/>
      <c r="S40" s="68"/>
      <c r="T40" s="69"/>
      <c r="U40" s="69"/>
      <c r="V40" s="69"/>
      <c r="W40" s="18"/>
      <c r="X40" s="18"/>
      <c r="Y40" s="18"/>
      <c r="Z40" s="18"/>
      <c r="AA40" s="18"/>
      <c r="AB40" s="18"/>
      <c r="AC40" s="18"/>
      <c r="AD40" s="18"/>
      <c r="AE40" s="18"/>
      <c r="AF40" s="18"/>
      <c r="AG40" s="18"/>
      <c r="AH40" s="18"/>
      <c r="AI40" s="18"/>
      <c r="AJ40" s="18"/>
      <c r="AK40" s="18"/>
      <c r="AL40" s="18"/>
    </row>
    <row r="41" spans="1:38" ht="15">
      <c r="A41" s="8"/>
      <c r="H41" s="8"/>
      <c r="J41" s="8"/>
      <c r="S41" s="68"/>
      <c r="T41" s="69"/>
      <c r="U41" s="69"/>
      <c r="V41" s="69"/>
      <c r="W41" s="18"/>
      <c r="X41" s="72"/>
      <c r="Y41" s="18"/>
      <c r="Z41" s="18"/>
      <c r="AA41" s="18"/>
      <c r="AB41" s="67"/>
      <c r="AC41" s="73"/>
      <c r="AD41" s="18"/>
      <c r="AE41" s="74"/>
      <c r="AF41" s="75"/>
      <c r="AG41" s="18"/>
      <c r="AH41" s="18"/>
      <c r="AI41" s="18"/>
      <c r="AJ41" s="18"/>
      <c r="AK41" s="18"/>
      <c r="AL41" s="18"/>
    </row>
    <row r="42" spans="1:38">
      <c r="H42" s="8" t="s">
        <v>63</v>
      </c>
      <c r="I42" s="16">
        <v>624.37</v>
      </c>
      <c r="J42" s="70">
        <f>M38</f>
        <v>368</v>
      </c>
      <c r="K42" s="8" t="s">
        <v>54</v>
      </c>
      <c r="L42" s="29">
        <f>I42*_jtoWh*10^6+(I43*L43)</f>
        <v>173436.11110913847</v>
      </c>
      <c r="M42" s="8" t="s">
        <v>64</v>
      </c>
      <c r="O42" s="20">
        <f>O43/_BtoWh</f>
        <v>7608.1210566147738</v>
      </c>
      <c r="P42" s="19" t="s">
        <v>23</v>
      </c>
      <c r="Q42" s="64">
        <f>O43/_Whavg</f>
        <v>1.2680201761024623</v>
      </c>
      <c r="R42" s="19" t="s">
        <v>40</v>
      </c>
      <c r="S42" s="59"/>
      <c r="T42" s="59"/>
      <c r="U42" s="59"/>
      <c r="V42" s="59"/>
      <c r="W42" s="18"/>
      <c r="X42" s="18"/>
      <c r="Y42" s="18"/>
      <c r="Z42" s="18"/>
      <c r="AA42" s="18"/>
      <c r="AB42" s="18"/>
      <c r="AC42" s="58"/>
      <c r="AD42" s="18"/>
      <c r="AE42" s="18"/>
      <c r="AF42" s="18"/>
      <c r="AG42" s="18"/>
      <c r="AH42" s="18"/>
      <c r="AI42" s="18"/>
      <c r="AJ42" s="18"/>
      <c r="AK42" s="18"/>
      <c r="AL42" s="18"/>
    </row>
    <row r="43" spans="1:38">
      <c r="A43" s="8" t="s">
        <v>44</v>
      </c>
      <c r="D43" t="s">
        <v>17</v>
      </c>
      <c r="H43" s="8" t="s">
        <v>62</v>
      </c>
      <c r="I43" s="66">
        <v>0</v>
      </c>
      <c r="J43" s="27">
        <v>0</v>
      </c>
      <c r="K43" s="12" t="s">
        <v>55</v>
      </c>
      <c r="L43" s="31">
        <f>J44*_Whavg</f>
        <v>647100.95199263992</v>
      </c>
      <c r="M43" s="12" t="s">
        <v>37</v>
      </c>
      <c r="O43" s="29">
        <f>L44/J42</f>
        <v>2229.7202801678759</v>
      </c>
      <c r="P43" s="21" t="s">
        <v>39</v>
      </c>
      <c r="Q43" s="22">
        <f>O42/_Bavg</f>
        <v>1.2680201761024623</v>
      </c>
      <c r="R43" s="21" t="s">
        <v>41</v>
      </c>
      <c r="S43" s="61"/>
      <c r="T43" s="60"/>
      <c r="U43" s="61"/>
      <c r="V43" s="60"/>
      <c r="W43" s="18"/>
      <c r="X43" s="23"/>
      <c r="Y43" s="18"/>
      <c r="Z43" s="18"/>
      <c r="AA43" s="18"/>
      <c r="AB43" s="80"/>
      <c r="AC43" s="81"/>
      <c r="AD43" s="18"/>
      <c r="AE43" s="80"/>
      <c r="AF43" s="81"/>
      <c r="AG43" s="81"/>
      <c r="AH43" s="81"/>
      <c r="AI43" s="80"/>
      <c r="AJ43" s="81"/>
      <c r="AK43" s="81"/>
      <c r="AL43" s="81"/>
    </row>
    <row r="44" spans="1:38">
      <c r="A44" s="8" t="s">
        <v>49</v>
      </c>
      <c r="D44" t="s">
        <v>18</v>
      </c>
      <c r="J44" s="11">
        <f>J42-J43</f>
        <v>368</v>
      </c>
      <c r="K44" s="8" t="s">
        <v>56</v>
      </c>
      <c r="L44" s="29">
        <f>L42+L43</f>
        <v>820537.06310177839</v>
      </c>
      <c r="M44" s="8" t="s">
        <v>38</v>
      </c>
      <c r="Q44" s="66">
        <f>L42/L43</f>
        <v>0.26802017610246248</v>
      </c>
      <c r="R44" s="8" t="s">
        <v>65</v>
      </c>
      <c r="W44" s="18"/>
      <c r="X44" s="23"/>
      <c r="Y44" s="18"/>
      <c r="Z44" s="23"/>
      <c r="AA44" s="18"/>
      <c r="AB44" s="18"/>
      <c r="AC44" s="18"/>
      <c r="AD44" s="18"/>
      <c r="AE44" s="80"/>
      <c r="AF44" s="81"/>
      <c r="AG44" s="81"/>
      <c r="AH44" s="81"/>
      <c r="AI44" s="80"/>
      <c r="AJ44" s="81"/>
      <c r="AK44" s="81"/>
      <c r="AL44" s="81"/>
    </row>
    <row r="45" spans="1:38">
      <c r="A45" s="8" t="s">
        <v>48</v>
      </c>
      <c r="D45" t="s">
        <v>19</v>
      </c>
      <c r="E45" s="28"/>
      <c r="W45" s="18"/>
      <c r="X45" s="77"/>
      <c r="Y45" s="23"/>
      <c r="Z45" s="58"/>
      <c r="AA45" s="23"/>
      <c r="AB45" s="76"/>
      <c r="AC45" s="23"/>
      <c r="AD45" s="18"/>
      <c r="AE45" s="18"/>
      <c r="AF45" s="18"/>
      <c r="AG45" s="18"/>
      <c r="AH45" s="18"/>
      <c r="AI45" s="18"/>
      <c r="AJ45" s="18"/>
      <c r="AK45" s="18"/>
      <c r="AL45" s="18"/>
    </row>
    <row r="46" spans="1:38">
      <c r="A46" s="8" t="s">
        <v>47</v>
      </c>
      <c r="D46" t="s">
        <v>20</v>
      </c>
      <c r="W46" s="18"/>
      <c r="X46" s="18"/>
      <c r="Y46" s="23"/>
      <c r="Z46" s="58"/>
      <c r="AA46" s="23"/>
      <c r="AB46" s="76"/>
      <c r="AC46" s="23"/>
      <c r="AD46" s="18"/>
      <c r="AE46" s="13"/>
      <c r="AF46" s="19"/>
      <c r="AG46" s="20"/>
      <c r="AH46" s="19"/>
      <c r="AI46" s="24"/>
      <c r="AJ46" s="23"/>
      <c r="AK46" s="24"/>
      <c r="AL46" s="23"/>
    </row>
    <row r="47" spans="1:38">
      <c r="A47" s="8" t="s">
        <v>46</v>
      </c>
      <c r="D47" t="s">
        <v>21</v>
      </c>
      <c r="W47" s="18"/>
      <c r="X47" s="20"/>
      <c r="Y47" s="23"/>
      <c r="Z47" s="58"/>
      <c r="AA47" s="23"/>
      <c r="AB47" s="76"/>
      <c r="AC47" s="23"/>
      <c r="AD47" s="18"/>
      <c r="AE47" s="64"/>
      <c r="AF47" s="19"/>
      <c r="AG47" s="65"/>
      <c r="AH47" s="19"/>
      <c r="AI47" s="64"/>
      <c r="AJ47" s="19"/>
      <c r="AK47" s="65"/>
      <c r="AL47" s="19"/>
    </row>
    <row r="48" spans="1:38">
      <c r="A48" s="8" t="s">
        <v>45</v>
      </c>
      <c r="D48" t="s">
        <v>22</v>
      </c>
      <c r="H48" s="10"/>
      <c r="I48" s="8"/>
      <c r="Q48" s="10"/>
      <c r="R48" s="14"/>
      <c r="S48" s="10"/>
      <c r="W48" s="18"/>
      <c r="X48" s="18"/>
      <c r="Y48" s="18"/>
      <c r="Z48" s="18"/>
      <c r="AA48" s="18"/>
      <c r="AB48" s="18"/>
      <c r="AC48" s="18"/>
      <c r="AD48" s="18"/>
      <c r="AE48" s="18"/>
      <c r="AF48" s="18"/>
      <c r="AG48" s="18"/>
      <c r="AH48" s="18"/>
      <c r="AI48" s="18"/>
      <c r="AJ48" s="18"/>
      <c r="AK48" s="18"/>
      <c r="AL48" s="18"/>
    </row>
    <row r="49" spans="1:38">
      <c r="A49" s="8"/>
      <c r="Q49" s="15"/>
      <c r="R49" s="15"/>
      <c r="S49" s="15"/>
      <c r="W49" s="18"/>
      <c r="X49" s="18"/>
      <c r="Y49" s="18"/>
      <c r="Z49" s="18"/>
      <c r="AA49" s="18"/>
      <c r="AB49" s="18"/>
      <c r="AC49" s="18"/>
      <c r="AD49" s="18"/>
      <c r="AE49" s="18"/>
      <c r="AF49" s="18"/>
      <c r="AG49" s="18"/>
      <c r="AH49" s="18"/>
      <c r="AI49" s="18"/>
      <c r="AJ49" s="18"/>
      <c r="AK49" s="18"/>
      <c r="AL49" s="18"/>
    </row>
    <row r="50" spans="1:38">
      <c r="A50" s="2" t="s">
        <v>15</v>
      </c>
      <c r="Q50" s="15"/>
      <c r="R50" s="14"/>
      <c r="S50" s="10"/>
    </row>
    <row r="51" spans="1:38">
      <c r="A51" s="2" t="s">
        <v>16</v>
      </c>
    </row>
    <row r="52" spans="1:38">
      <c r="A52" s="2" t="s">
        <v>24</v>
      </c>
    </row>
    <row r="55" spans="1:38">
      <c r="A55" s="8"/>
    </row>
    <row r="59" spans="1:38" ht="20.25">
      <c r="A59" s="25" t="s">
        <v>33</v>
      </c>
    </row>
    <row r="60" spans="1:38">
      <c r="A60" s="2" t="s">
        <v>32</v>
      </c>
    </row>
    <row r="61" spans="1:38">
      <c r="A61" s="2" t="s">
        <v>34</v>
      </c>
    </row>
    <row r="62" spans="1:38">
      <c r="A62" s="2" t="s">
        <v>35</v>
      </c>
    </row>
  </sheetData>
  <mergeCells count="33">
    <mergeCell ref="L40:M40"/>
    <mergeCell ref="O40:P40"/>
    <mergeCell ref="Q40:R40"/>
    <mergeCell ref="H23:I23"/>
    <mergeCell ref="AB43:AC43"/>
    <mergeCell ref="AE43:AH43"/>
    <mergeCell ref="AF34:AG35"/>
    <mergeCell ref="AH34:AI35"/>
    <mergeCell ref="AF36:AG37"/>
    <mergeCell ref="AH36:AI37"/>
    <mergeCell ref="AI43:AL43"/>
    <mergeCell ref="J23:K23"/>
    <mergeCell ref="L23:M23"/>
    <mergeCell ref="O23:P23"/>
    <mergeCell ref="Q23:R23"/>
    <mergeCell ref="P34:Q35"/>
    <mergeCell ref="R34:S35"/>
    <mergeCell ref="H40:I40"/>
    <mergeCell ref="J40:K40"/>
    <mergeCell ref="AE44:AH44"/>
    <mergeCell ref="AI44:AL44"/>
    <mergeCell ref="O17:O18"/>
    <mergeCell ref="O15:O16"/>
    <mergeCell ref="AE34:AE35"/>
    <mergeCell ref="AE36:AE37"/>
    <mergeCell ref="P15:Q16"/>
    <mergeCell ref="R15:S16"/>
    <mergeCell ref="P17:Q18"/>
    <mergeCell ref="R17:S18"/>
    <mergeCell ref="O32:O33"/>
    <mergeCell ref="P32:Q33"/>
    <mergeCell ref="R32:S33"/>
    <mergeCell ref="O34:O35"/>
  </mergeCells>
  <hyperlinks>
    <hyperlink ref="A28" r:id="rId1"/>
    <hyperlink ref="A50" r:id="rId2"/>
    <hyperlink ref="A51" r:id="rId3"/>
    <hyperlink ref="A52" r:id="rId4"/>
    <hyperlink ref="A60" r:id="rId5"/>
    <hyperlink ref="A61" r:id="rId6"/>
    <hyperlink ref="A62" r:id="rId7"/>
    <hyperlink ref="A12" r:id="rId8"/>
  </hyperlinks>
  <pageMargins left="0.7" right="0.7" top="0.75" bottom="0.75" header="0.3" footer="0.3"/>
  <pageSetup scale="48" orientation="landscape" horizontalDpi="1200" verticalDpi="1200" r:id="rId9"/>
  <drawing r:id="rId1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Constants</vt:lpstr>
      <vt:lpstr>EnvProdData</vt:lpstr>
      <vt:lpstr>_Bavg</vt:lpstr>
      <vt:lpstr>_BtoWh</vt:lpstr>
      <vt:lpstr>_JinB</vt:lpstr>
      <vt:lpstr>_jtoWh</vt:lpstr>
      <vt:lpstr>_kWhCost</vt:lpstr>
      <vt:lpstr>_Whavg</vt:lpstr>
      <vt:lpstr>Constants!Print_Area</vt:lpstr>
      <vt:lpstr>EnvProdData!Print_Area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Henshaw</dc:creator>
  <cp:lastModifiedBy>Phil Henshaw</cp:lastModifiedBy>
  <cp:lastPrinted>2009-12-13T01:09:24Z</cp:lastPrinted>
  <dcterms:created xsi:type="dcterms:W3CDTF">2009-12-11T22:28:49Z</dcterms:created>
  <dcterms:modified xsi:type="dcterms:W3CDTF">2009-12-14T07:54:28Z</dcterms:modified>
</cp:coreProperties>
</file>